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435"/>
  </bookViews>
  <sheets>
    <sheet name="Izmjene i dopune Fin.plana 2022" sheetId="76" r:id="rId1"/>
  </sheets>
  <definedNames>
    <definedName name="_xlnm.Print_Area" localSheetId="0">'Izmjene i dopune Fin.plana 2022'!$B$1:$I$100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76" l="1"/>
  <c r="I90" i="76" s="1"/>
  <c r="H65" i="76" l="1"/>
  <c r="G65" i="76"/>
  <c r="D90" i="76"/>
  <c r="K88" i="76"/>
  <c r="H88" i="76"/>
  <c r="G88" i="76"/>
  <c r="F88" i="76"/>
  <c r="H87" i="76"/>
  <c r="G87" i="76"/>
  <c r="F87" i="76"/>
  <c r="H86" i="76"/>
  <c r="G86" i="76"/>
  <c r="F86" i="76"/>
  <c r="G85" i="76"/>
  <c r="F85" i="76"/>
  <c r="H84" i="76"/>
  <c r="G84" i="76"/>
  <c r="F84" i="76"/>
  <c r="H83" i="76"/>
  <c r="G83" i="76"/>
  <c r="F83" i="76"/>
  <c r="H82" i="76"/>
  <c r="G82" i="76"/>
  <c r="F82" i="76"/>
  <c r="H81" i="76"/>
  <c r="G81" i="76"/>
  <c r="E81" i="76"/>
  <c r="F81" i="76" s="1"/>
  <c r="H80" i="76"/>
  <c r="G80" i="76"/>
  <c r="F80" i="76"/>
  <c r="H79" i="76"/>
  <c r="G79" i="76"/>
  <c r="F79" i="76"/>
  <c r="H78" i="76"/>
  <c r="G78" i="76"/>
  <c r="F78" i="76"/>
  <c r="H77" i="76"/>
  <c r="G77" i="76"/>
  <c r="F77" i="76"/>
  <c r="H76" i="76"/>
  <c r="G76" i="76"/>
  <c r="F76" i="76"/>
  <c r="H75" i="76"/>
  <c r="G75" i="76"/>
  <c r="F75" i="76"/>
  <c r="H74" i="76"/>
  <c r="G74" i="76"/>
  <c r="F74" i="76"/>
  <c r="H73" i="76"/>
  <c r="G73" i="76"/>
  <c r="F73" i="76"/>
  <c r="H72" i="76"/>
  <c r="G72" i="76"/>
  <c r="F72" i="76"/>
  <c r="H71" i="76"/>
  <c r="G71" i="76"/>
  <c r="F71" i="76"/>
  <c r="H70" i="76"/>
  <c r="G70" i="76"/>
  <c r="F70" i="76"/>
  <c r="H69" i="76"/>
  <c r="G69" i="76"/>
  <c r="F69" i="76"/>
  <c r="H68" i="76"/>
  <c r="G68" i="76"/>
  <c r="F68" i="76"/>
  <c r="H67" i="76"/>
  <c r="G67" i="76"/>
  <c r="F67" i="76"/>
  <c r="G66" i="76"/>
  <c r="F66" i="76"/>
  <c r="H64" i="76"/>
  <c r="G64" i="76"/>
  <c r="E64" i="76"/>
  <c r="F64" i="76" s="1"/>
  <c r="H63" i="76"/>
  <c r="G63" i="76"/>
  <c r="F63" i="76"/>
  <c r="G62" i="76"/>
  <c r="G61" i="76"/>
  <c r="F61" i="76"/>
  <c r="H60" i="76"/>
  <c r="G60" i="76"/>
  <c r="H59" i="76"/>
  <c r="G59" i="76"/>
  <c r="F59" i="76"/>
  <c r="H58" i="76"/>
  <c r="G58" i="76"/>
  <c r="F58" i="76"/>
  <c r="H57" i="76"/>
  <c r="G57" i="76"/>
  <c r="F57" i="76"/>
  <c r="H56" i="76"/>
  <c r="G56" i="76"/>
  <c r="F56" i="76"/>
  <c r="K52" i="76"/>
  <c r="H52" i="76"/>
  <c r="G52" i="76"/>
  <c r="F52" i="76"/>
  <c r="H51" i="76"/>
  <c r="G51" i="76"/>
  <c r="E51" i="76"/>
  <c r="F51" i="76" s="1"/>
  <c r="H50" i="76"/>
  <c r="G50" i="76"/>
  <c r="E50" i="76"/>
  <c r="F50" i="76" s="1"/>
  <c r="H49" i="76"/>
  <c r="G49" i="76"/>
  <c r="H48" i="76"/>
  <c r="G48" i="76"/>
  <c r="E48" i="76"/>
  <c r="F48" i="76" s="1"/>
  <c r="G47" i="76"/>
  <c r="F47" i="76"/>
  <c r="H46" i="76"/>
  <c r="G46" i="76"/>
  <c r="F46" i="76"/>
  <c r="H45" i="76"/>
  <c r="G45" i="76"/>
  <c r="E45" i="76"/>
  <c r="F45" i="76" s="1"/>
  <c r="H44" i="76"/>
  <c r="G44" i="76"/>
  <c r="F44" i="76"/>
  <c r="H43" i="76"/>
  <c r="G43" i="76"/>
  <c r="E43" i="76"/>
  <c r="F43" i="76" s="1"/>
  <c r="H42" i="76"/>
  <c r="G42" i="76"/>
  <c r="E42" i="76"/>
  <c r="F42" i="76" s="1"/>
  <c r="H41" i="76"/>
  <c r="G41" i="76"/>
  <c r="F41" i="76"/>
  <c r="H40" i="76"/>
  <c r="G40" i="76"/>
  <c r="F40" i="76"/>
  <c r="H39" i="76"/>
  <c r="G39" i="76"/>
  <c r="F39" i="76"/>
  <c r="H38" i="76"/>
  <c r="G38" i="76"/>
  <c r="F38" i="76"/>
  <c r="E38" i="76"/>
  <c r="H37" i="76"/>
  <c r="G37" i="76"/>
  <c r="F37" i="76"/>
  <c r="H36" i="76"/>
  <c r="G36" i="76"/>
  <c r="F36" i="76"/>
  <c r="H35" i="76"/>
  <c r="G35" i="76"/>
  <c r="F35" i="76"/>
  <c r="H34" i="76"/>
  <c r="G34" i="76"/>
  <c r="F34" i="76"/>
  <c r="H33" i="76"/>
  <c r="G33" i="76"/>
  <c r="E33" i="76"/>
  <c r="F33" i="76" s="1"/>
  <c r="H32" i="76"/>
  <c r="G32" i="76"/>
  <c r="F32" i="76"/>
  <c r="H31" i="76"/>
  <c r="G31" i="76"/>
  <c r="F31" i="76"/>
  <c r="H30" i="76"/>
  <c r="G30" i="76"/>
  <c r="F30" i="76"/>
  <c r="H29" i="76"/>
  <c r="G29" i="76"/>
  <c r="F29" i="76"/>
  <c r="H28" i="76"/>
  <c r="G28" i="76"/>
  <c r="E28" i="76"/>
  <c r="F28" i="76" s="1"/>
  <c r="H27" i="76"/>
  <c r="G27" i="76"/>
  <c r="F27" i="76"/>
  <c r="H26" i="76"/>
  <c r="G26" i="76"/>
  <c r="F26" i="76"/>
  <c r="H25" i="76"/>
  <c r="G25" i="76"/>
  <c r="F25" i="76"/>
  <c r="E25" i="76"/>
  <c r="H24" i="76"/>
  <c r="G24" i="76"/>
  <c r="F24" i="76"/>
  <c r="H23" i="76"/>
  <c r="G23" i="76"/>
  <c r="F23" i="76"/>
  <c r="E23" i="76"/>
  <c r="I19" i="76"/>
  <c r="D19" i="76"/>
  <c r="H17" i="76"/>
  <c r="G17" i="76"/>
  <c r="E17" i="76"/>
  <c r="F17" i="76" s="1"/>
  <c r="H16" i="76"/>
  <c r="G16" i="76"/>
  <c r="F16" i="76"/>
  <c r="G15" i="76"/>
  <c r="F15" i="76"/>
  <c r="H14" i="76"/>
  <c r="G14" i="76"/>
  <c r="F14" i="76"/>
  <c r="H13" i="76"/>
  <c r="G13" i="76"/>
  <c r="F13" i="76"/>
  <c r="E13" i="76"/>
  <c r="H12" i="76"/>
  <c r="G12" i="76"/>
  <c r="E12" i="76"/>
  <c r="F12" i="76" s="1"/>
  <c r="K90" i="76" l="1"/>
  <c r="D92" i="76"/>
  <c r="E90" i="76"/>
  <c r="F90" i="76" s="1"/>
  <c r="G90" i="76"/>
  <c r="H90" i="76"/>
  <c r="K93" i="76"/>
  <c r="E19" i="76"/>
  <c r="F19" i="76" s="1"/>
  <c r="G19" i="76"/>
  <c r="H19" i="76"/>
  <c r="I92" i="76"/>
  <c r="H92" i="76" l="1"/>
  <c r="G92" i="76"/>
</calcChain>
</file>

<file path=xl/comments1.xml><?xml version="1.0" encoding="utf-8"?>
<comments xmlns="http://schemas.openxmlformats.org/spreadsheetml/2006/main">
  <authors>
    <author>Mario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  <charset val="238"/>
          </rPr>
          <t>Mario: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<sst xmlns="http://schemas.openxmlformats.org/spreadsheetml/2006/main" count="99" uniqueCount="87">
  <si>
    <t>Struktura (elementi) plana</t>
  </si>
  <si>
    <t>PRIHODI</t>
  </si>
  <si>
    <t>Prihod na temelju izdanih računa</t>
  </si>
  <si>
    <t>Naplata tržne naknade</t>
  </si>
  <si>
    <t>Godišnje rezervacije/licitacije prodajnih mjesta</t>
  </si>
  <si>
    <t>Ustupljena sredstva drugih - Grad Osijek</t>
  </si>
  <si>
    <t>Prihodi od kamata</t>
  </si>
  <si>
    <t>Ostali prihodi</t>
  </si>
  <si>
    <t>UKUPNO PRIHODI</t>
  </si>
  <si>
    <t>RASHODI</t>
  </si>
  <si>
    <t>Uredski materijal</t>
  </si>
  <si>
    <t>Toplinska energija</t>
  </si>
  <si>
    <t>Gorivo za peć (peleti)</t>
  </si>
  <si>
    <t>Motorni benzin i ulja</t>
  </si>
  <si>
    <t>Otpis sitnog inventara</t>
  </si>
  <si>
    <t>PTT troškovi (poštarina)</t>
  </si>
  <si>
    <t>Troškovi fiksne telefonije</t>
  </si>
  <si>
    <t>Troškovi mobilne telefonije</t>
  </si>
  <si>
    <t>Tekuće i investicijsko održavanje</t>
  </si>
  <si>
    <t>Zakupnine</t>
  </si>
  <si>
    <t>Troškovi reklame i marketinga</t>
  </si>
  <si>
    <t>Trošak ZAMP</t>
  </si>
  <si>
    <t>Trošak HRT pretplate</t>
  </si>
  <si>
    <t>Troškovi održavanja vozila</t>
  </si>
  <si>
    <t>Troškovi za vodu</t>
  </si>
  <si>
    <t>Troškovi odvoz smeća s tržnica i sl.</t>
  </si>
  <si>
    <t>Amortizacija</t>
  </si>
  <si>
    <t>Usluge nabave i održavanja zelenila</t>
  </si>
  <si>
    <t>Troškovi službenih putovanja i noćenja</t>
  </si>
  <si>
    <t>Troškovi prijevoza radnika na posao i s posla</t>
  </si>
  <si>
    <t>Troškovi korištenja privatnih vozila u sl.svrhe</t>
  </si>
  <si>
    <t>Ostale neproizv. usluge (student servis, intelekt. i sl.)</t>
  </si>
  <si>
    <t>Usluge dezinsekcije i deratizacije</t>
  </si>
  <si>
    <t>Održavanje i pregled vatrogasnih aparata</t>
  </si>
  <si>
    <t>Servis i održavanje rampi, dizala, vaga</t>
  </si>
  <si>
    <t>Ukalkulirane brutto plaće i naknade</t>
  </si>
  <si>
    <t>Doprinosi za zdravstveno osiguranje na plaću</t>
  </si>
  <si>
    <t>Specijalistički zdravstveni pregledi radnika</t>
  </si>
  <si>
    <t>Porez na tvrtku i spomenička renta</t>
  </si>
  <si>
    <t>Naknada za gospodarsku komoru</t>
  </si>
  <si>
    <t>Komunalna naknada za korištenje gradskog zemljišta i naknada za uređenje voda</t>
  </si>
  <si>
    <t>Troškovi reprezentacije</t>
  </si>
  <si>
    <t>Troškovi osiguranja imovine</t>
  </si>
  <si>
    <t>Troškovi osiguranja radnika (police)</t>
  </si>
  <si>
    <t>Troškovi osiguranja vozila</t>
  </si>
  <si>
    <t>Osiguranje od odgovornosti</t>
  </si>
  <si>
    <t>Troškovi zaštite na radu</t>
  </si>
  <si>
    <t>Troškovi stručnog obrazovanja</t>
  </si>
  <si>
    <t>Stručna literatura i časopisi</t>
  </si>
  <si>
    <t>Administrativne i sudske pristojbe</t>
  </si>
  <si>
    <t>Bankarske usluge i provizije</t>
  </si>
  <si>
    <t>Članarine u udrugama (UHT, Naše povrće i sl.)</t>
  </si>
  <si>
    <t>Otpis nenaplativih potraživanja</t>
  </si>
  <si>
    <t>UKUPNO RASHODI</t>
  </si>
  <si>
    <t>PLANIRANA BRUTTO DOBIT</t>
  </si>
  <si>
    <t>I.</t>
  </si>
  <si>
    <t>II.</t>
  </si>
  <si>
    <t>III.</t>
  </si>
  <si>
    <t>Naknade za cestarinu, registracija</t>
  </si>
  <si>
    <t xml:space="preserve">Ostali troškovi, donacije </t>
  </si>
  <si>
    <t>Naknada članovima Nadzornog odbora</t>
  </si>
  <si>
    <t>Potpore radnicima ( za novorođeno dijete, u slučaju smrti)</t>
  </si>
  <si>
    <t>Dar djetetu radnika do 15 godina starosti</t>
  </si>
  <si>
    <t>Kamate</t>
  </si>
  <si>
    <t xml:space="preserve">Dnevnice za službena putovanja </t>
  </si>
  <si>
    <t>Nabava radne i zaštitne odjeće</t>
  </si>
  <si>
    <t>%  realizacije</t>
  </si>
  <si>
    <t>Rukovoditeljica financija i računovodstva:</t>
  </si>
  <si>
    <t>Sudski troškovi, kazne, naknade štete i sl. izdaci</t>
  </si>
  <si>
    <t>% promjene</t>
  </si>
  <si>
    <t>Prigodne nagrade ( božićnica,regres,dar u naravi, naknade za god. odmor i sl.)</t>
  </si>
  <si>
    <t>Usluge revizije</t>
  </si>
  <si>
    <t>Odvjetničke usluge zastupanja</t>
  </si>
  <si>
    <t>Nagrada radnicima za radne rezultate</t>
  </si>
  <si>
    <t>Realizacija na 30.09.2019.</t>
  </si>
  <si>
    <t>Povećanje / smanjenje u kn</t>
  </si>
  <si>
    <t xml:space="preserve">Jubilarne nagrade </t>
  </si>
  <si>
    <t>Otpremnine</t>
  </si>
  <si>
    <t>Informatičke usluge, grafičke usluge</t>
  </si>
  <si>
    <t>Materijal i sredstva za čišćenje</t>
  </si>
  <si>
    <t>Električna energija i mrežarina</t>
  </si>
  <si>
    <t>Najam informatičke opreme</t>
  </si>
  <si>
    <t>Plan za 2022. g. (kn)</t>
  </si>
  <si>
    <t>FINANCIJSKI PLAN ZA 2022.g. / IZMJENE I DOPUNE FINANCIJSKOG                                          PLANA ZA 2022.g.</t>
  </si>
  <si>
    <t>Izmjene i dopune Plana za 2022.g (kn)</t>
  </si>
  <si>
    <t>Naknada za topli obrok</t>
  </si>
  <si>
    <t>Ivana Baraći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</si>
</sst>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8"/>
      <color rgb="FF0070C0"/>
      <name val="Arial"/>
      <family val="2"/>
      <charset val="238"/>
    </font>
    <font>
      <sz val="20"/>
      <name val="Arial"/>
      <family val="2"/>
      <charset val="238"/>
    </font>
    <font>
      <sz val="20"/>
      <color theme="1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name val="Arial "/>
      <charset val="238"/>
    </font>
    <font>
      <sz val="18"/>
      <name val="Arial"/>
      <family val="2"/>
      <charset val="238"/>
    </font>
    <font>
      <b/>
      <sz val="28"/>
      <color theme="1"/>
      <name val="Arial"/>
      <family val="2"/>
      <charset val="238"/>
    </font>
    <font>
      <sz val="16"/>
      <color rgb="FFFF0000"/>
      <name val="Arial"/>
      <family val="2"/>
      <charset val="238"/>
    </font>
    <font>
      <sz val="21"/>
      <name val="Arial"/>
      <family val="2"/>
      <charset val="238"/>
    </font>
    <font>
      <sz val="22"/>
      <name val="Arial"/>
      <family val="2"/>
      <charset val="238"/>
    </font>
    <font>
      <sz val="22"/>
      <color theme="1"/>
      <name val="Arial"/>
      <family val="2"/>
      <charset val="238"/>
    </font>
    <font>
      <b/>
      <sz val="22"/>
      <name val="Arial"/>
      <family val="2"/>
      <charset val="238"/>
    </font>
    <font>
      <b/>
      <sz val="22"/>
      <color theme="1"/>
      <name val="Arial"/>
      <family val="2"/>
      <charset val="238"/>
    </font>
    <font>
      <b/>
      <sz val="36"/>
      <color theme="1"/>
      <name val="Arial"/>
      <family val="2"/>
      <charset val="238"/>
    </font>
    <font>
      <sz val="23"/>
      <color theme="1"/>
      <name val="Arial"/>
      <family val="2"/>
      <charset val="238"/>
    </font>
    <font>
      <sz val="23"/>
      <name val="Arial"/>
      <family val="2"/>
      <charset val="238"/>
    </font>
    <font>
      <sz val="24"/>
      <name val="Arial"/>
      <family val="2"/>
      <charset val="238"/>
    </font>
    <font>
      <sz val="24"/>
      <name val="Arial "/>
      <charset val="238"/>
    </font>
    <font>
      <sz val="25"/>
      <color theme="1"/>
      <name val="Arial"/>
      <family val="2"/>
      <charset val="238"/>
    </font>
    <font>
      <sz val="25"/>
      <name val="Arial"/>
      <family val="2"/>
      <charset val="238"/>
    </font>
    <font>
      <b/>
      <sz val="25"/>
      <color theme="1"/>
      <name val="Calibri"/>
      <family val="2"/>
      <charset val="238"/>
      <scheme val="minor"/>
    </font>
    <font>
      <b/>
      <sz val="25"/>
      <color theme="1"/>
      <name val="Arial"/>
      <family val="2"/>
      <charset val="238"/>
    </font>
    <font>
      <b/>
      <sz val="25"/>
      <name val="Arial"/>
      <family val="2"/>
      <charset val="238"/>
    </font>
    <font>
      <b/>
      <sz val="25"/>
      <name val="Arial "/>
      <charset val="238"/>
    </font>
    <font>
      <sz val="25"/>
      <color theme="1"/>
      <name val="Arial 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25"/>
      <name val="Arial "/>
      <charset val="238"/>
    </font>
    <font>
      <sz val="11"/>
      <color rgb="FF9C0006"/>
      <name val="Calibri"/>
      <family val="2"/>
      <charset val="238"/>
      <scheme val="minor"/>
    </font>
    <font>
      <sz val="24"/>
      <color theme="1"/>
      <name val="Arial"/>
      <family val="2"/>
      <charset val="238"/>
    </font>
    <font>
      <sz val="2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3" fillId="7" borderId="0" applyNumberFormat="0" applyBorder="0" applyAlignment="0" applyProtection="0"/>
  </cellStyleXfs>
  <cellXfs count="18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4" fontId="0" fillId="3" borderId="0" xfId="0" applyNumberFormat="1" applyFill="1"/>
    <xf numFmtId="0" fontId="7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5" fillId="0" borderId="0" xfId="0" applyFont="1"/>
    <xf numFmtId="0" fontId="14" fillId="0" borderId="0" xfId="0" applyFont="1"/>
    <xf numFmtId="0" fontId="17" fillId="0" borderId="0" xfId="0" applyFont="1"/>
    <xf numFmtId="3" fontId="14" fillId="0" borderId="0" xfId="0" applyNumberFormat="1" applyFont="1" applyAlignment="1">
      <alignment vertical="center"/>
    </xf>
    <xf numFmtId="0" fontId="7" fillId="3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0" fillId="0" borderId="10" xfId="0" applyBorder="1"/>
    <xf numFmtId="0" fontId="22" fillId="0" borderId="29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4" fontId="19" fillId="0" borderId="54" xfId="0" applyNumberFormat="1" applyFont="1" applyBorder="1" applyAlignment="1">
      <alignment vertical="center"/>
    </xf>
    <xf numFmtId="3" fontId="0" fillId="0" borderId="57" xfId="0" applyNumberForma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2" borderId="58" xfId="0" applyFill="1" applyBorder="1" applyAlignment="1">
      <alignment vertical="center"/>
    </xf>
    <xf numFmtId="0" fontId="8" fillId="0" borderId="54" xfId="0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0" applyNumberFormat="1" applyFont="1"/>
    <xf numFmtId="3" fontId="25" fillId="3" borderId="0" xfId="0" applyNumberFormat="1" applyFont="1" applyFill="1"/>
    <xf numFmtId="3" fontId="0" fillId="3" borderId="0" xfId="0" applyNumberFormat="1" applyFill="1"/>
    <xf numFmtId="0" fontId="24" fillId="2" borderId="13" xfId="0" applyFont="1" applyFill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/>
    </xf>
    <xf numFmtId="3" fontId="29" fillId="0" borderId="56" xfId="0" applyNumberFormat="1" applyFont="1" applyBorder="1" applyAlignment="1">
      <alignment vertical="center"/>
    </xf>
    <xf numFmtId="4" fontId="32" fillId="0" borderId="54" xfId="0" applyNumberFormat="1" applyFont="1" applyBorder="1" applyAlignment="1">
      <alignment vertical="center"/>
    </xf>
    <xf numFmtId="3" fontId="31" fillId="0" borderId="53" xfId="0" applyNumberFormat="1" applyFont="1" applyBorder="1" applyAlignment="1">
      <alignment vertical="center"/>
    </xf>
    <xf numFmtId="3" fontId="33" fillId="0" borderId="7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vertical="center"/>
    </xf>
    <xf numFmtId="0" fontId="35" fillId="0" borderId="0" xfId="0" applyFont="1" applyAlignment="1">
      <alignment horizontal="right"/>
    </xf>
    <xf numFmtId="0" fontId="35" fillId="0" borderId="42" xfId="0" applyFont="1" applyBorder="1" applyAlignment="1">
      <alignment horizontal="right" vertical="center"/>
    </xf>
    <xf numFmtId="0" fontId="37" fillId="2" borderId="41" xfId="0" applyFont="1" applyFill="1" applyBorder="1" applyAlignment="1">
      <alignment horizontal="right" vertical="center"/>
    </xf>
    <xf numFmtId="4" fontId="36" fillId="0" borderId="17" xfId="0" applyNumberFormat="1" applyFont="1" applyBorder="1" applyAlignment="1">
      <alignment horizontal="right" vertical="center"/>
    </xf>
    <xf numFmtId="3" fontId="36" fillId="0" borderId="56" xfId="0" applyNumberFormat="1" applyFont="1" applyBorder="1" applyAlignment="1">
      <alignment horizontal="right" vertical="center"/>
    </xf>
    <xf numFmtId="4" fontId="36" fillId="0" borderId="48" xfId="0" applyNumberFormat="1" applyFont="1" applyBorder="1" applyAlignment="1">
      <alignment horizontal="right" vertical="center"/>
    </xf>
    <xf numFmtId="4" fontId="38" fillId="0" borderId="54" xfId="0" applyNumberFormat="1" applyFont="1" applyBorder="1" applyAlignment="1">
      <alignment horizontal="right" vertical="center"/>
    </xf>
    <xf numFmtId="3" fontId="37" fillId="0" borderId="48" xfId="0" applyNumberFormat="1" applyFont="1" applyBorder="1" applyAlignment="1">
      <alignment horizontal="right" vertical="center"/>
    </xf>
    <xf numFmtId="0" fontId="37" fillId="2" borderId="16" xfId="0" applyFont="1" applyFill="1" applyBorder="1" applyAlignment="1">
      <alignment horizontal="right" vertical="center"/>
    </xf>
    <xf numFmtId="4" fontId="36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3" fontId="36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right"/>
    </xf>
    <xf numFmtId="4" fontId="36" fillId="3" borderId="0" xfId="0" applyNumberFormat="1" applyFont="1" applyFill="1" applyAlignment="1">
      <alignment horizontal="right"/>
    </xf>
    <xf numFmtId="4" fontId="35" fillId="3" borderId="0" xfId="0" applyNumberFormat="1" applyFont="1" applyFill="1" applyAlignment="1">
      <alignment horizontal="right"/>
    </xf>
    <xf numFmtId="0" fontId="11" fillId="4" borderId="41" xfId="0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22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3" fontId="33" fillId="0" borderId="32" xfId="0" applyNumberFormat="1" applyFont="1" applyBorder="1" applyAlignment="1">
      <alignment vertical="center"/>
    </xf>
    <xf numFmtId="3" fontId="36" fillId="0" borderId="56" xfId="0" applyNumberFormat="1" applyFont="1" applyBorder="1" applyAlignment="1">
      <alignment vertical="center"/>
    </xf>
    <xf numFmtId="3" fontId="36" fillId="0" borderId="0" xfId="0" applyNumberFormat="1" applyFont="1" applyAlignment="1">
      <alignment vertical="center"/>
    </xf>
    <xf numFmtId="0" fontId="37" fillId="0" borderId="25" xfId="0" applyFont="1" applyBorder="1" applyAlignment="1">
      <alignment vertical="center"/>
    </xf>
    <xf numFmtId="3" fontId="36" fillId="0" borderId="41" xfId="0" applyNumberFormat="1" applyFont="1" applyBorder="1" applyAlignment="1">
      <alignment vertical="center"/>
    </xf>
    <xf numFmtId="0" fontId="37" fillId="2" borderId="0" xfId="0" applyFont="1" applyFill="1" applyAlignment="1">
      <alignment horizontal="center" vertical="center"/>
    </xf>
    <xf numFmtId="3" fontId="33" fillId="0" borderId="0" xfId="0" applyNumberFormat="1" applyFont="1" applyAlignment="1">
      <alignment vertical="center"/>
    </xf>
    <xf numFmtId="0" fontId="37" fillId="0" borderId="20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6" fillId="0" borderId="19" xfId="0" applyFont="1" applyBorder="1" applyAlignment="1">
      <alignment horizontal="left" vertical="center"/>
    </xf>
    <xf numFmtId="3" fontId="33" fillId="0" borderId="26" xfId="0" applyNumberFormat="1" applyFont="1" applyBorder="1" applyAlignment="1">
      <alignment vertical="center"/>
    </xf>
    <xf numFmtId="3" fontId="33" fillId="0" borderId="5" xfId="0" applyNumberFormat="1" applyFont="1" applyBorder="1" applyAlignment="1">
      <alignment vertical="center"/>
    </xf>
    <xf numFmtId="3" fontId="33" fillId="0" borderId="8" xfId="0" applyNumberFormat="1" applyFont="1" applyBorder="1" applyAlignment="1">
      <alignment vertical="center"/>
    </xf>
    <xf numFmtId="3" fontId="39" fillId="0" borderId="0" xfId="0" applyNumberFormat="1" applyFont="1" applyAlignment="1">
      <alignment vertical="center"/>
    </xf>
    <xf numFmtId="0" fontId="30" fillId="2" borderId="44" xfId="0" applyFont="1" applyFill="1" applyBorder="1" applyAlignment="1">
      <alignment vertical="center"/>
    </xf>
    <xf numFmtId="0" fontId="30" fillId="2" borderId="14" xfId="0" applyFont="1" applyFill="1" applyBorder="1" applyAlignment="1">
      <alignment vertical="center"/>
    </xf>
    <xf numFmtId="0" fontId="34" fillId="2" borderId="14" xfId="0" applyFont="1" applyFill="1" applyBorder="1" applyAlignment="1">
      <alignment vertical="center"/>
    </xf>
    <xf numFmtId="4" fontId="33" fillId="0" borderId="6" xfId="0" applyNumberFormat="1" applyFont="1" applyBorder="1" applyAlignment="1">
      <alignment horizontal="right" vertical="center"/>
    </xf>
    <xf numFmtId="4" fontId="33" fillId="0" borderId="9" xfId="0" applyNumberFormat="1" applyFont="1" applyBorder="1" applyAlignment="1">
      <alignment horizontal="right" vertical="center"/>
    </xf>
    <xf numFmtId="4" fontId="33" fillId="0" borderId="10" xfId="0" applyNumberFormat="1" applyFont="1" applyBorder="1" applyAlignment="1">
      <alignment vertical="center"/>
    </xf>
    <xf numFmtId="4" fontId="33" fillId="0" borderId="34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/>
    </xf>
    <xf numFmtId="3" fontId="39" fillId="5" borderId="10" xfId="0" applyNumberFormat="1" applyFont="1" applyFill="1" applyBorder="1" applyAlignment="1">
      <alignment vertical="center"/>
    </xf>
    <xf numFmtId="3" fontId="37" fillId="0" borderId="53" xfId="0" applyNumberFormat="1" applyFont="1" applyBorder="1" applyAlignment="1">
      <alignment horizontal="right" vertical="center"/>
    </xf>
    <xf numFmtId="4" fontId="36" fillId="0" borderId="15" xfId="0" applyNumberFormat="1" applyFont="1" applyBorder="1" applyAlignment="1">
      <alignment horizontal="right" vertical="center"/>
    </xf>
    <xf numFmtId="3" fontId="36" fillId="0" borderId="1" xfId="0" applyNumberFormat="1" applyFont="1" applyBorder="1" applyAlignment="1">
      <alignment vertical="center"/>
    </xf>
    <xf numFmtId="4" fontId="36" fillId="0" borderId="3" xfId="0" applyNumberFormat="1" applyFont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4" fontId="36" fillId="0" borderId="2" xfId="0" applyNumberFormat="1" applyFont="1" applyBorder="1" applyAlignment="1">
      <alignment vertical="center"/>
    </xf>
    <xf numFmtId="4" fontId="33" fillId="0" borderId="32" xfId="0" applyNumberFormat="1" applyFont="1" applyBorder="1" applyAlignment="1">
      <alignment vertical="center"/>
    </xf>
    <xf numFmtId="3" fontId="33" fillId="0" borderId="33" xfId="0" applyNumberFormat="1" applyFont="1" applyBorder="1" applyAlignment="1">
      <alignment vertical="center"/>
    </xf>
    <xf numFmtId="3" fontId="33" fillId="0" borderId="17" xfId="0" applyNumberFormat="1" applyFont="1" applyBorder="1" applyAlignment="1">
      <alignment vertical="center"/>
    </xf>
    <xf numFmtId="3" fontId="33" fillId="5" borderId="17" xfId="0" applyNumberFormat="1" applyFont="1" applyFill="1" applyBorder="1" applyAlignment="1">
      <alignment vertical="center"/>
    </xf>
    <xf numFmtId="3" fontId="33" fillId="0" borderId="43" xfId="0" applyNumberFormat="1" applyFont="1" applyBorder="1" applyAlignment="1">
      <alignment vertical="center"/>
    </xf>
    <xf numFmtId="4" fontId="33" fillId="0" borderId="18" xfId="0" applyNumberFormat="1" applyFont="1" applyBorder="1" applyAlignment="1">
      <alignment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wrapText="1"/>
    </xf>
    <xf numFmtId="3" fontId="36" fillId="0" borderId="15" xfId="0" applyNumberFormat="1" applyFont="1" applyBorder="1" applyAlignment="1">
      <alignment vertical="center"/>
    </xf>
    <xf numFmtId="4" fontId="36" fillId="0" borderId="41" xfId="0" applyNumberFormat="1" applyFont="1" applyBorder="1" applyAlignment="1">
      <alignment vertical="center"/>
    </xf>
    <xf numFmtId="3" fontId="36" fillId="0" borderId="16" xfId="0" applyNumberFormat="1" applyFont="1" applyBorder="1" applyAlignment="1">
      <alignment vertical="center"/>
    </xf>
    <xf numFmtId="4" fontId="39" fillId="0" borderId="32" xfId="0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3" fontId="34" fillId="0" borderId="17" xfId="0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3" fontId="42" fillId="0" borderId="1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8" borderId="0" xfId="0" applyFill="1" applyAlignment="1">
      <alignment vertical="center"/>
    </xf>
    <xf numFmtId="0" fontId="44" fillId="0" borderId="22" xfId="0" applyFont="1" applyBorder="1" applyAlignment="1">
      <alignment vertical="center"/>
    </xf>
    <xf numFmtId="0" fontId="45" fillId="0" borderId="26" xfId="0" applyFont="1" applyBorder="1" applyAlignment="1">
      <alignment horizontal="center" vertical="center"/>
    </xf>
    <xf numFmtId="0" fontId="44" fillId="0" borderId="23" xfId="0" applyFont="1" applyBorder="1" applyAlignment="1">
      <alignment vertical="center" wrapText="1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43" fillId="7" borderId="0" xfId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07"/>
  <sheetViews>
    <sheetView tabSelected="1" view="pageBreakPreview" topLeftCell="B1" zoomScale="80" zoomScaleNormal="100" zoomScaleSheetLayoutView="80" workbookViewId="0">
      <selection activeCell="I43" sqref="I43"/>
    </sheetView>
  </sheetViews>
  <sheetFormatPr defaultRowHeight="32.25"/>
  <cols>
    <col min="1" max="1" width="4.7109375" style="3" hidden="1" customWidth="1"/>
    <col min="2" max="2" width="10.28515625" style="2" customWidth="1"/>
    <col min="3" max="3" width="132.85546875" style="11" customWidth="1"/>
    <col min="4" max="4" width="35.85546875" style="47" customWidth="1"/>
    <col min="5" max="5" width="40.7109375" hidden="1" customWidth="1"/>
    <col min="6" max="6" width="31.28515625" style="77" hidden="1" customWidth="1"/>
    <col min="7" max="7" width="31.140625" customWidth="1"/>
    <col min="8" max="8" width="24.140625" customWidth="1"/>
    <col min="9" max="9" width="38.85546875" customWidth="1"/>
    <col min="11" max="11" width="19.28515625" customWidth="1"/>
  </cols>
  <sheetData>
    <row r="1" spans="1:9" ht="198" customHeight="1">
      <c r="C1"/>
      <c r="D1"/>
    </row>
    <row r="2" spans="1:9" ht="15.75" customHeight="1">
      <c r="D2"/>
    </row>
    <row r="3" spans="1:9" ht="15.75" customHeight="1">
      <c r="D3"/>
    </row>
    <row r="4" spans="1:9" ht="68.25" customHeight="1">
      <c r="D4"/>
    </row>
    <row r="5" spans="1:9" ht="15" customHeight="1">
      <c r="B5" s="179" t="s">
        <v>83</v>
      </c>
      <c r="C5" s="179"/>
      <c r="D5" s="179"/>
      <c r="E5" s="179"/>
      <c r="F5" s="179"/>
      <c r="G5" s="179"/>
      <c r="H5" s="179"/>
      <c r="I5" s="179"/>
    </row>
    <row r="6" spans="1:9" ht="76.5" customHeight="1">
      <c r="B6" s="179"/>
      <c r="C6" s="179"/>
      <c r="D6" s="179"/>
      <c r="E6" s="179"/>
      <c r="F6" s="179"/>
      <c r="G6" s="179"/>
      <c r="H6" s="179"/>
      <c r="I6" s="179"/>
    </row>
    <row r="7" spans="1:9" ht="15" customHeight="1" thickBot="1">
      <c r="B7" s="50"/>
      <c r="C7" s="50"/>
      <c r="D7"/>
    </row>
    <row r="8" spans="1:9" s="9" customFormat="1" ht="74.25" customHeight="1" thickBot="1">
      <c r="A8" s="17"/>
      <c r="B8" s="18"/>
      <c r="C8" s="10" t="s">
        <v>0</v>
      </c>
      <c r="D8" s="144" t="s">
        <v>82</v>
      </c>
      <c r="E8" s="93" t="s">
        <v>74</v>
      </c>
      <c r="F8" s="68" t="s">
        <v>66</v>
      </c>
      <c r="G8" s="142" t="s">
        <v>75</v>
      </c>
      <c r="H8" s="143" t="s">
        <v>69</v>
      </c>
      <c r="I8" s="144" t="s">
        <v>84</v>
      </c>
    </row>
    <row r="9" spans="1:9" s="9" customFormat="1" ht="8.25" customHeight="1" thickBot="1">
      <c r="A9" s="19"/>
      <c r="B9" s="57"/>
      <c r="C9" s="57"/>
      <c r="D9" s="57"/>
      <c r="E9" s="57"/>
      <c r="F9" s="57"/>
      <c r="G9" s="173"/>
      <c r="H9" s="174"/>
      <c r="I9" s="175"/>
    </row>
    <row r="10" spans="1:9" s="9" customFormat="1" ht="40.5" customHeight="1" thickTop="1" thickBot="1">
      <c r="A10" s="20" t="s">
        <v>55</v>
      </c>
      <c r="B10" s="21" t="s">
        <v>55</v>
      </c>
      <c r="C10" s="115" t="s">
        <v>1</v>
      </c>
      <c r="D10" s="52"/>
      <c r="F10" s="78"/>
      <c r="G10" s="150"/>
      <c r="H10" s="151"/>
      <c r="I10" s="151"/>
    </row>
    <row r="11" spans="1:9" s="9" customFormat="1" ht="12" customHeight="1" thickTop="1" thickBot="1">
      <c r="A11" s="22"/>
      <c r="B11" s="23"/>
      <c r="C11" s="24"/>
      <c r="D11" s="58"/>
      <c r="E11" s="58"/>
      <c r="F11" s="58"/>
      <c r="G11" s="176"/>
      <c r="H11" s="177"/>
      <c r="I11" s="178"/>
    </row>
    <row r="12" spans="1:9" s="9" customFormat="1" ht="48" customHeight="1">
      <c r="A12" s="25">
        <v>1</v>
      </c>
      <c r="B12" s="53">
        <v>1</v>
      </c>
      <c r="C12" s="94" t="s">
        <v>2</v>
      </c>
      <c r="D12" s="75">
        <v>5480000</v>
      </c>
      <c r="E12" s="116">
        <f>3664548+411898+767</f>
        <v>4077213</v>
      </c>
      <c r="F12" s="123">
        <f t="shared" ref="F12:F78" si="0">E12/D12*100</f>
        <v>74.401697080291967</v>
      </c>
      <c r="G12" s="116">
        <f t="shared" ref="G12:G13" si="1">I12-D12</f>
        <v>542000</v>
      </c>
      <c r="H12" s="136">
        <f t="shared" ref="H12:H13" si="2">I12/D12*100-100</f>
        <v>9.8905109489051171</v>
      </c>
      <c r="I12" s="137">
        <v>6022000</v>
      </c>
    </row>
    <row r="13" spans="1:9" s="9" customFormat="1" ht="48" customHeight="1">
      <c r="A13" s="25">
        <v>2</v>
      </c>
      <c r="B13" s="54">
        <v>2</v>
      </c>
      <c r="C13" s="95" t="s">
        <v>3</v>
      </c>
      <c r="D13" s="75">
        <v>2326000</v>
      </c>
      <c r="E13" s="118">
        <f>940731+556452+104942</f>
        <v>1602125</v>
      </c>
      <c r="F13" s="124">
        <f t="shared" si="0"/>
        <v>68.878976784178846</v>
      </c>
      <c r="G13" s="118">
        <f t="shared" si="1"/>
        <v>-350000</v>
      </c>
      <c r="H13" s="125">
        <f t="shared" si="2"/>
        <v>-15.047291487532249</v>
      </c>
      <c r="I13" s="138">
        <v>1976000</v>
      </c>
    </row>
    <row r="14" spans="1:9" s="9" customFormat="1" ht="48" customHeight="1">
      <c r="A14" s="25">
        <v>3</v>
      </c>
      <c r="B14" s="54">
        <v>3</v>
      </c>
      <c r="C14" s="95" t="s">
        <v>4</v>
      </c>
      <c r="D14" s="75">
        <v>1165000</v>
      </c>
      <c r="E14" s="117">
        <v>1155731</v>
      </c>
      <c r="F14" s="124">
        <f t="shared" si="0"/>
        <v>99.204377682403432</v>
      </c>
      <c r="G14" s="118">
        <f>I14-D14</f>
        <v>62000</v>
      </c>
      <c r="H14" s="125">
        <f>I14/D14*100-100</f>
        <v>5.3218884120171737</v>
      </c>
      <c r="I14" s="138">
        <v>1227000</v>
      </c>
    </row>
    <row r="15" spans="1:9" s="9" customFormat="1" ht="48" customHeight="1">
      <c r="A15" s="25">
        <v>4</v>
      </c>
      <c r="B15" s="54">
        <v>4</v>
      </c>
      <c r="C15" s="95" t="s">
        <v>5</v>
      </c>
      <c r="D15" s="75">
        <v>0</v>
      </c>
      <c r="E15" s="74">
        <v>100116</v>
      </c>
      <c r="F15" s="124" t="e">
        <f t="shared" si="0"/>
        <v>#DIV/0!</v>
      </c>
      <c r="G15" s="118">
        <f t="shared" ref="G15:G19" si="3">I15-D15</f>
        <v>0</v>
      </c>
      <c r="H15" s="125">
        <v>0</v>
      </c>
      <c r="I15" s="138">
        <v>0</v>
      </c>
    </row>
    <row r="16" spans="1:9" s="9" customFormat="1" ht="48" customHeight="1">
      <c r="A16" s="25">
        <v>5</v>
      </c>
      <c r="B16" s="54">
        <v>5</v>
      </c>
      <c r="C16" s="95" t="s">
        <v>6</v>
      </c>
      <c r="D16" s="75">
        <v>35000</v>
      </c>
      <c r="E16" s="74">
        <v>1175</v>
      </c>
      <c r="F16" s="124">
        <f t="shared" si="0"/>
        <v>3.3571428571428572</v>
      </c>
      <c r="G16" s="118">
        <f t="shared" si="3"/>
        <v>0</v>
      </c>
      <c r="H16" s="125">
        <f t="shared" ref="H16:H19" si="4">I16/D16*100-100</f>
        <v>0</v>
      </c>
      <c r="I16" s="138">
        <v>35000</v>
      </c>
    </row>
    <row r="17" spans="1:9" s="9" customFormat="1" ht="48" customHeight="1" thickBot="1">
      <c r="A17" s="26">
        <v>6</v>
      </c>
      <c r="B17" s="54">
        <v>6</v>
      </c>
      <c r="C17" s="95" t="s">
        <v>7</v>
      </c>
      <c r="D17" s="75">
        <v>50000</v>
      </c>
      <c r="E17" s="74">
        <f>2432+27083+5461+17762</f>
        <v>52738</v>
      </c>
      <c r="F17" s="124">
        <f t="shared" si="0"/>
        <v>105.476</v>
      </c>
      <c r="G17" s="140">
        <f t="shared" si="3"/>
        <v>867000</v>
      </c>
      <c r="H17" s="141">
        <f t="shared" si="4"/>
        <v>1734</v>
      </c>
      <c r="I17" s="149">
        <v>917000</v>
      </c>
    </row>
    <row r="18" spans="1:9" s="9" customFormat="1" ht="8.25" customHeight="1" thickBot="1">
      <c r="A18" s="27"/>
      <c r="B18" s="167"/>
      <c r="C18" s="168"/>
      <c r="D18" s="120"/>
      <c r="E18" s="121"/>
      <c r="F18" s="121"/>
      <c r="G18" s="122"/>
      <c r="H18" s="122"/>
      <c r="I18" s="122"/>
    </row>
    <row r="19" spans="1:9" s="9" customFormat="1" ht="43.5" customHeight="1" thickBot="1">
      <c r="A19" s="28"/>
      <c r="B19" s="40"/>
      <c r="C19" s="106" t="s">
        <v>8</v>
      </c>
      <c r="D19" s="104">
        <f>SUM(D12:D18)</f>
        <v>9056000</v>
      </c>
      <c r="E19" s="105">
        <f>SUM(E12:E18)</f>
        <v>6989098</v>
      </c>
      <c r="F19" s="80">
        <f t="shared" si="0"/>
        <v>77.17643551236749</v>
      </c>
      <c r="G19" s="145">
        <f t="shared" si="3"/>
        <v>1121000</v>
      </c>
      <c r="H19" s="146">
        <f t="shared" si="4"/>
        <v>12.378533568904587</v>
      </c>
      <c r="I19" s="147">
        <f>SUM(I12:I18)</f>
        <v>10177000</v>
      </c>
    </row>
    <row r="20" spans="1:9" s="9" customFormat="1" ht="29.25" customHeight="1" thickBot="1">
      <c r="A20" s="165"/>
      <c r="B20" s="166"/>
      <c r="C20" s="166"/>
      <c r="D20" s="69"/>
      <c r="E20" s="69"/>
      <c r="F20" s="79"/>
      <c r="G20" s="170"/>
      <c r="H20" s="171"/>
      <c r="I20" s="172"/>
    </row>
    <row r="21" spans="1:9" s="9" customFormat="1" ht="39.75" customHeight="1" thickBot="1">
      <c r="A21" s="41" t="s">
        <v>56</v>
      </c>
      <c r="B21" s="42" t="s">
        <v>56</v>
      </c>
      <c r="C21" s="114" t="s">
        <v>9</v>
      </c>
      <c r="D21" s="70"/>
      <c r="E21" s="70"/>
      <c r="F21" s="81"/>
    </row>
    <row r="22" spans="1:9" s="9" customFormat="1" ht="9.75" customHeight="1" thickTop="1" thickBot="1">
      <c r="A22" s="163"/>
      <c r="B22" s="164"/>
      <c r="C22" s="162"/>
      <c r="D22" s="163"/>
      <c r="E22" s="164"/>
      <c r="F22" s="162"/>
      <c r="G22" s="82"/>
      <c r="H22" s="82"/>
      <c r="I22" s="82"/>
    </row>
    <row r="23" spans="1:9" s="9" customFormat="1" ht="48" customHeight="1">
      <c r="A23" s="16">
        <v>7</v>
      </c>
      <c r="B23" s="53">
        <v>1</v>
      </c>
      <c r="C23" s="94" t="s">
        <v>79</v>
      </c>
      <c r="D23" s="74">
        <v>40000</v>
      </c>
      <c r="E23" s="73">
        <f>6344+25594</f>
        <v>31938</v>
      </c>
      <c r="F23" s="123">
        <f t="shared" si="0"/>
        <v>79.844999999999999</v>
      </c>
      <c r="G23" s="103">
        <f>I23-D23</f>
        <v>0</v>
      </c>
      <c r="H23" s="148">
        <f>I23/D23*100-100</f>
        <v>0</v>
      </c>
      <c r="I23" s="119">
        <v>40000</v>
      </c>
    </row>
    <row r="24" spans="1:9" s="9" customFormat="1" ht="48" customHeight="1">
      <c r="A24" s="6">
        <v>8</v>
      </c>
      <c r="B24" s="54">
        <v>2</v>
      </c>
      <c r="C24" s="95" t="s">
        <v>10</v>
      </c>
      <c r="D24" s="74">
        <v>20000</v>
      </c>
      <c r="E24" s="74">
        <v>15359</v>
      </c>
      <c r="F24" s="124">
        <f t="shared" si="0"/>
        <v>76.795000000000002</v>
      </c>
      <c r="G24" s="74">
        <f t="shared" ref="G24:G52" si="5">I24-D24</f>
        <v>5000</v>
      </c>
      <c r="H24" s="127">
        <f t="shared" ref="H24:H52" si="6">I24/D24*100-100</f>
        <v>25</v>
      </c>
      <c r="I24" s="128">
        <v>25000</v>
      </c>
    </row>
    <row r="25" spans="1:9" s="9" customFormat="1" ht="48" customHeight="1">
      <c r="A25" s="6">
        <v>9</v>
      </c>
      <c r="B25" s="54">
        <v>3</v>
      </c>
      <c r="C25" s="95" t="s">
        <v>80</v>
      </c>
      <c r="D25" s="75">
        <v>1155000</v>
      </c>
      <c r="E25" s="74">
        <f>438563+288914</f>
        <v>727477</v>
      </c>
      <c r="F25" s="124">
        <f t="shared" si="0"/>
        <v>62.985021645021646</v>
      </c>
      <c r="G25" s="74">
        <f>I25-D25</f>
        <v>1327100</v>
      </c>
      <c r="H25" s="127">
        <f t="shared" si="6"/>
        <v>114.90043290043289</v>
      </c>
      <c r="I25" s="128">
        <v>2482100</v>
      </c>
    </row>
    <row r="26" spans="1:9" s="9" customFormat="1" ht="48" customHeight="1">
      <c r="A26" s="6">
        <v>10</v>
      </c>
      <c r="B26" s="54">
        <v>4</v>
      </c>
      <c r="C26" s="95" t="s">
        <v>11</v>
      </c>
      <c r="D26" s="75">
        <v>280000</v>
      </c>
      <c r="E26" s="74">
        <v>173818</v>
      </c>
      <c r="F26" s="124">
        <f t="shared" si="0"/>
        <v>62.077857142857141</v>
      </c>
      <c r="G26" s="74">
        <f t="shared" si="5"/>
        <v>20000</v>
      </c>
      <c r="H26" s="127">
        <f t="shared" si="6"/>
        <v>7.1428571428571388</v>
      </c>
      <c r="I26" s="128">
        <v>300000</v>
      </c>
    </row>
    <row r="27" spans="1:9" s="9" customFormat="1" ht="48" customHeight="1">
      <c r="A27" s="6">
        <v>11</v>
      </c>
      <c r="B27" s="54">
        <v>5</v>
      </c>
      <c r="C27" s="95" t="s">
        <v>12</v>
      </c>
      <c r="D27" s="74">
        <v>12000</v>
      </c>
      <c r="E27" s="74">
        <v>9743</v>
      </c>
      <c r="F27" s="124">
        <f t="shared" si="0"/>
        <v>81.191666666666663</v>
      </c>
      <c r="G27" s="74">
        <f t="shared" si="5"/>
        <v>11400</v>
      </c>
      <c r="H27" s="127">
        <f t="shared" si="6"/>
        <v>95</v>
      </c>
      <c r="I27" s="128">
        <v>23400</v>
      </c>
    </row>
    <row r="28" spans="1:9" s="9" customFormat="1" ht="48" customHeight="1">
      <c r="A28" s="6">
        <v>12</v>
      </c>
      <c r="B28" s="54">
        <v>6</v>
      </c>
      <c r="C28" s="95" t="s">
        <v>13</v>
      </c>
      <c r="D28" s="75">
        <v>44000</v>
      </c>
      <c r="E28" s="74">
        <f>23915+4338+4338+1100</f>
        <v>33691</v>
      </c>
      <c r="F28" s="124">
        <f t="shared" si="0"/>
        <v>76.570454545454552</v>
      </c>
      <c r="G28" s="74">
        <f t="shared" si="5"/>
        <v>0</v>
      </c>
      <c r="H28" s="127">
        <f t="shared" si="6"/>
        <v>0</v>
      </c>
      <c r="I28" s="128">
        <v>44000</v>
      </c>
    </row>
    <row r="29" spans="1:9" s="9" customFormat="1" ht="48" customHeight="1">
      <c r="A29" s="6">
        <v>13</v>
      </c>
      <c r="B29" s="54">
        <v>7</v>
      </c>
      <c r="C29" s="95" t="s">
        <v>14</v>
      </c>
      <c r="D29" s="74">
        <v>50000</v>
      </c>
      <c r="E29" s="74">
        <v>36576</v>
      </c>
      <c r="F29" s="124">
        <f t="shared" si="0"/>
        <v>73.152000000000001</v>
      </c>
      <c r="G29" s="74">
        <f t="shared" si="5"/>
        <v>5000</v>
      </c>
      <c r="H29" s="127">
        <f t="shared" si="6"/>
        <v>10.000000000000014</v>
      </c>
      <c r="I29" s="129">
        <v>55000</v>
      </c>
    </row>
    <row r="30" spans="1:9" s="9" customFormat="1" ht="48" customHeight="1">
      <c r="A30" s="6">
        <v>15</v>
      </c>
      <c r="B30" s="54">
        <v>8</v>
      </c>
      <c r="C30" s="95" t="s">
        <v>15</v>
      </c>
      <c r="D30" s="75">
        <v>9000</v>
      </c>
      <c r="E30" s="74">
        <v>6251</v>
      </c>
      <c r="F30" s="124">
        <f t="shared" si="0"/>
        <v>69.455555555555563</v>
      </c>
      <c r="G30" s="74">
        <f t="shared" si="5"/>
        <v>-500</v>
      </c>
      <c r="H30" s="127">
        <f t="shared" si="6"/>
        <v>-5.5555555555555571</v>
      </c>
      <c r="I30" s="128">
        <v>8500</v>
      </c>
    </row>
    <row r="31" spans="1:9" s="9" customFormat="1" ht="48" customHeight="1">
      <c r="A31" s="6">
        <v>16</v>
      </c>
      <c r="B31" s="54">
        <v>9</v>
      </c>
      <c r="C31" s="95" t="s">
        <v>16</v>
      </c>
      <c r="D31" s="75">
        <v>19000</v>
      </c>
      <c r="E31" s="74">
        <v>18321.79</v>
      </c>
      <c r="F31" s="124">
        <f t="shared" si="0"/>
        <v>96.430473684210526</v>
      </c>
      <c r="G31" s="74">
        <f t="shared" si="5"/>
        <v>-1500</v>
      </c>
      <c r="H31" s="127">
        <f t="shared" si="6"/>
        <v>-7.8947368421052602</v>
      </c>
      <c r="I31" s="128">
        <v>17500</v>
      </c>
    </row>
    <row r="32" spans="1:9" s="9" customFormat="1" ht="48" customHeight="1">
      <c r="A32" s="6">
        <v>17</v>
      </c>
      <c r="B32" s="54">
        <v>10</v>
      </c>
      <c r="C32" s="95" t="s">
        <v>17</v>
      </c>
      <c r="D32" s="75">
        <v>23000</v>
      </c>
      <c r="E32" s="74">
        <v>18854</v>
      </c>
      <c r="F32" s="124">
        <f t="shared" si="0"/>
        <v>81.973913043478262</v>
      </c>
      <c r="G32" s="74">
        <f t="shared" si="5"/>
        <v>-3000</v>
      </c>
      <c r="H32" s="127">
        <f t="shared" si="6"/>
        <v>-13.043478260869563</v>
      </c>
      <c r="I32" s="128">
        <v>20000</v>
      </c>
    </row>
    <row r="33" spans="1:9" s="9" customFormat="1" ht="48" customHeight="1">
      <c r="A33" s="6">
        <v>18</v>
      </c>
      <c r="B33" s="54">
        <v>11</v>
      </c>
      <c r="C33" s="95" t="s">
        <v>18</v>
      </c>
      <c r="D33" s="75">
        <v>200000</v>
      </c>
      <c r="E33" s="74">
        <f>328800+1602</f>
        <v>330402</v>
      </c>
      <c r="F33" s="124">
        <f t="shared" si="0"/>
        <v>165.20099999999999</v>
      </c>
      <c r="G33" s="74">
        <f t="shared" si="5"/>
        <v>-40000</v>
      </c>
      <c r="H33" s="127">
        <f t="shared" si="6"/>
        <v>-20</v>
      </c>
      <c r="I33" s="128">
        <v>160000</v>
      </c>
    </row>
    <row r="34" spans="1:9" s="9" customFormat="1" ht="48" customHeight="1">
      <c r="A34" s="6">
        <v>19</v>
      </c>
      <c r="B34" s="54">
        <v>12</v>
      </c>
      <c r="C34" s="95" t="s">
        <v>19</v>
      </c>
      <c r="D34" s="75">
        <v>72000</v>
      </c>
      <c r="E34" s="74">
        <v>67700</v>
      </c>
      <c r="F34" s="124">
        <f t="shared" si="0"/>
        <v>94.027777777777771</v>
      </c>
      <c r="G34" s="74">
        <f t="shared" si="5"/>
        <v>8120</v>
      </c>
      <c r="H34" s="127">
        <f t="shared" si="6"/>
        <v>11.277777777777786</v>
      </c>
      <c r="I34" s="154">
        <v>80120</v>
      </c>
    </row>
    <row r="35" spans="1:9" s="9" customFormat="1" ht="48" customHeight="1">
      <c r="A35" s="6">
        <v>20</v>
      </c>
      <c r="B35" s="54">
        <v>13</v>
      </c>
      <c r="C35" s="95" t="s">
        <v>20</v>
      </c>
      <c r="D35" s="74">
        <v>90000</v>
      </c>
      <c r="E35" s="74">
        <v>198634</v>
      </c>
      <c r="F35" s="124">
        <f t="shared" si="0"/>
        <v>220.70444444444445</v>
      </c>
      <c r="G35" s="74">
        <f t="shared" si="5"/>
        <v>25000</v>
      </c>
      <c r="H35" s="127">
        <f t="shared" si="6"/>
        <v>27.777777777777771</v>
      </c>
      <c r="I35" s="128">
        <v>115000</v>
      </c>
    </row>
    <row r="36" spans="1:9" s="9" customFormat="1" ht="48" customHeight="1">
      <c r="A36" s="6">
        <v>21</v>
      </c>
      <c r="B36" s="54">
        <v>14</v>
      </c>
      <c r="C36" s="95" t="s">
        <v>21</v>
      </c>
      <c r="D36" s="74">
        <v>2500</v>
      </c>
      <c r="E36" s="74">
        <v>6970</v>
      </c>
      <c r="F36" s="124">
        <f t="shared" si="0"/>
        <v>278.79999999999995</v>
      </c>
      <c r="G36" s="74">
        <f t="shared" si="5"/>
        <v>-2500</v>
      </c>
      <c r="H36" s="127">
        <f t="shared" si="6"/>
        <v>-100</v>
      </c>
      <c r="I36" s="154">
        <v>0</v>
      </c>
    </row>
    <row r="37" spans="1:9" s="9" customFormat="1" ht="48" customHeight="1">
      <c r="A37" s="6">
        <v>22</v>
      </c>
      <c r="B37" s="54">
        <v>15</v>
      </c>
      <c r="C37" s="95" t="s">
        <v>22</v>
      </c>
      <c r="D37" s="74">
        <v>8320</v>
      </c>
      <c r="E37" s="74">
        <v>5632</v>
      </c>
      <c r="F37" s="124">
        <f t="shared" si="0"/>
        <v>67.692307692307693</v>
      </c>
      <c r="G37" s="74">
        <f t="shared" si="5"/>
        <v>-1520</v>
      </c>
      <c r="H37" s="127">
        <f t="shared" si="6"/>
        <v>-18.269230769230774</v>
      </c>
      <c r="I37" s="154">
        <v>6800</v>
      </c>
    </row>
    <row r="38" spans="1:9" s="9" customFormat="1" ht="48" customHeight="1">
      <c r="A38" s="6">
        <v>23</v>
      </c>
      <c r="B38" s="54">
        <v>16</v>
      </c>
      <c r="C38" s="95" t="s">
        <v>23</v>
      </c>
      <c r="D38" s="74">
        <v>26000</v>
      </c>
      <c r="E38" s="74">
        <f>19098+1736+122</f>
        <v>20956</v>
      </c>
      <c r="F38" s="124">
        <f t="shared" si="0"/>
        <v>80.600000000000009</v>
      </c>
      <c r="G38" s="74">
        <f t="shared" si="5"/>
        <v>6000</v>
      </c>
      <c r="H38" s="127">
        <f t="shared" si="6"/>
        <v>23.07692307692308</v>
      </c>
      <c r="I38" s="154">
        <v>32000</v>
      </c>
    </row>
    <row r="39" spans="1:9" s="9" customFormat="1" ht="48" customHeight="1">
      <c r="A39" s="6">
        <v>24</v>
      </c>
      <c r="B39" s="54">
        <v>17</v>
      </c>
      <c r="C39" s="95" t="s">
        <v>24</v>
      </c>
      <c r="D39" s="74">
        <v>184000</v>
      </c>
      <c r="E39" s="74">
        <v>136207</v>
      </c>
      <c r="F39" s="124">
        <f t="shared" si="0"/>
        <v>74.025543478260872</v>
      </c>
      <c r="G39" s="74">
        <f t="shared" si="5"/>
        <v>-3000</v>
      </c>
      <c r="H39" s="127">
        <f t="shared" si="6"/>
        <v>-1.6304347826086882</v>
      </c>
      <c r="I39" s="154">
        <v>181000</v>
      </c>
    </row>
    <row r="40" spans="1:9" s="9" customFormat="1" ht="48" customHeight="1">
      <c r="A40" s="6">
        <v>25</v>
      </c>
      <c r="B40" s="54">
        <v>18</v>
      </c>
      <c r="C40" s="95" t="s">
        <v>25</v>
      </c>
      <c r="D40" s="74">
        <v>220000</v>
      </c>
      <c r="E40" s="74">
        <v>217556</v>
      </c>
      <c r="F40" s="124">
        <f t="shared" si="0"/>
        <v>98.88909090909091</v>
      </c>
      <c r="G40" s="74">
        <f t="shared" si="5"/>
        <v>-33000</v>
      </c>
      <c r="H40" s="127">
        <f t="shared" si="6"/>
        <v>-15</v>
      </c>
      <c r="I40" s="128">
        <v>187000</v>
      </c>
    </row>
    <row r="41" spans="1:9" s="9" customFormat="1" ht="48" customHeight="1">
      <c r="A41" s="6">
        <v>26</v>
      </c>
      <c r="B41" s="54">
        <v>19</v>
      </c>
      <c r="C41" s="95" t="s">
        <v>58</v>
      </c>
      <c r="D41" s="74">
        <v>6135</v>
      </c>
      <c r="E41" s="74">
        <v>4714</v>
      </c>
      <c r="F41" s="124">
        <f t="shared" si="0"/>
        <v>76.837815810920944</v>
      </c>
      <c r="G41" s="74">
        <f t="shared" si="5"/>
        <v>0</v>
      </c>
      <c r="H41" s="127">
        <f t="shared" si="6"/>
        <v>0</v>
      </c>
      <c r="I41" s="128">
        <v>6135</v>
      </c>
    </row>
    <row r="42" spans="1:9" s="30" customFormat="1" ht="48" customHeight="1">
      <c r="A42" s="29">
        <v>27</v>
      </c>
      <c r="B42" s="54">
        <v>20</v>
      </c>
      <c r="C42" s="95" t="s">
        <v>26</v>
      </c>
      <c r="D42" s="74">
        <v>505000</v>
      </c>
      <c r="E42" s="74">
        <f>D42/12*9</f>
        <v>378750</v>
      </c>
      <c r="F42" s="124">
        <f t="shared" si="0"/>
        <v>75</v>
      </c>
      <c r="G42" s="74">
        <f t="shared" si="5"/>
        <v>328740</v>
      </c>
      <c r="H42" s="127">
        <f t="shared" si="6"/>
        <v>65.097029702970275</v>
      </c>
      <c r="I42" s="129">
        <f>505000+328740</f>
        <v>833740</v>
      </c>
    </row>
    <row r="43" spans="1:9" s="9" customFormat="1" ht="48" customHeight="1">
      <c r="A43" s="6">
        <v>30</v>
      </c>
      <c r="B43" s="54">
        <v>21</v>
      </c>
      <c r="C43" s="95" t="s">
        <v>27</v>
      </c>
      <c r="D43" s="74">
        <v>3500</v>
      </c>
      <c r="E43" s="74">
        <f>675+4328</f>
        <v>5003</v>
      </c>
      <c r="F43" s="124">
        <f t="shared" si="0"/>
        <v>142.94285714285715</v>
      </c>
      <c r="G43" s="74">
        <f t="shared" si="5"/>
        <v>0</v>
      </c>
      <c r="H43" s="127">
        <f t="shared" si="6"/>
        <v>0</v>
      </c>
      <c r="I43" s="154">
        <v>3500</v>
      </c>
    </row>
    <row r="44" spans="1:9" s="9" customFormat="1" ht="48" customHeight="1">
      <c r="A44" s="6">
        <v>31</v>
      </c>
      <c r="B44" s="54">
        <v>22</v>
      </c>
      <c r="C44" s="95" t="s">
        <v>64</v>
      </c>
      <c r="D44" s="74">
        <v>2000</v>
      </c>
      <c r="E44" s="74">
        <v>6419</v>
      </c>
      <c r="F44" s="124">
        <f t="shared" si="0"/>
        <v>320.95</v>
      </c>
      <c r="G44" s="74">
        <f t="shared" si="5"/>
        <v>559</v>
      </c>
      <c r="H44" s="127">
        <f t="shared" si="6"/>
        <v>27.950000000000003</v>
      </c>
      <c r="I44" s="154">
        <v>2559</v>
      </c>
    </row>
    <row r="45" spans="1:9" s="9" customFormat="1" ht="48" customHeight="1">
      <c r="A45" s="6">
        <v>32</v>
      </c>
      <c r="B45" s="54">
        <v>23</v>
      </c>
      <c r="C45" s="95" t="s">
        <v>28</v>
      </c>
      <c r="D45" s="74">
        <v>2000</v>
      </c>
      <c r="E45" s="74">
        <f>3950+4470+64</f>
        <v>8484</v>
      </c>
      <c r="F45" s="124">
        <f t="shared" si="0"/>
        <v>424.2</v>
      </c>
      <c r="G45" s="74">
        <f t="shared" si="5"/>
        <v>-1663</v>
      </c>
      <c r="H45" s="127">
        <f t="shared" si="6"/>
        <v>-83.15</v>
      </c>
      <c r="I45" s="154">
        <v>337</v>
      </c>
    </row>
    <row r="46" spans="1:9" s="9" customFormat="1" ht="48" customHeight="1">
      <c r="A46" s="6">
        <v>33</v>
      </c>
      <c r="B46" s="54">
        <v>24</v>
      </c>
      <c r="C46" s="95" t="s">
        <v>29</v>
      </c>
      <c r="D46" s="74">
        <v>132000</v>
      </c>
      <c r="E46" s="74">
        <v>87348</v>
      </c>
      <c r="F46" s="124">
        <f t="shared" si="0"/>
        <v>66.172727272727272</v>
      </c>
      <c r="G46" s="74">
        <f t="shared" si="5"/>
        <v>-23500</v>
      </c>
      <c r="H46" s="127">
        <f t="shared" si="6"/>
        <v>-17.803030303030297</v>
      </c>
      <c r="I46" s="154">
        <v>108500</v>
      </c>
    </row>
    <row r="47" spans="1:9" s="9" customFormat="1" ht="48" customHeight="1">
      <c r="A47" s="6">
        <v>34</v>
      </c>
      <c r="B47" s="54">
        <v>25</v>
      </c>
      <c r="C47" s="95" t="s">
        <v>30</v>
      </c>
      <c r="D47" s="74">
        <v>1000</v>
      </c>
      <c r="E47" s="74">
        <v>1212</v>
      </c>
      <c r="F47" s="124">
        <f t="shared" si="0"/>
        <v>121.2</v>
      </c>
      <c r="G47" s="74">
        <f t="shared" si="5"/>
        <v>330</v>
      </c>
      <c r="H47" s="127">
        <v>0</v>
      </c>
      <c r="I47" s="154">
        <v>1330</v>
      </c>
    </row>
    <row r="48" spans="1:9" s="9" customFormat="1" ht="48" customHeight="1">
      <c r="A48" s="6">
        <v>35</v>
      </c>
      <c r="B48" s="54">
        <v>26</v>
      </c>
      <c r="C48" s="96" t="s">
        <v>60</v>
      </c>
      <c r="D48" s="74">
        <v>165600</v>
      </c>
      <c r="E48" s="74">
        <f>117772+14721</f>
        <v>132493</v>
      </c>
      <c r="F48" s="124">
        <f t="shared" si="0"/>
        <v>80.007850241545896</v>
      </c>
      <c r="G48" s="74">
        <f t="shared" si="5"/>
        <v>0</v>
      </c>
      <c r="H48" s="127">
        <f t="shared" si="6"/>
        <v>0</v>
      </c>
      <c r="I48" s="154">
        <v>165600</v>
      </c>
    </row>
    <row r="49" spans="1:19" s="9" customFormat="1" ht="48" customHeight="1">
      <c r="A49" s="6"/>
      <c r="B49" s="54">
        <v>27</v>
      </c>
      <c r="C49" s="95" t="s">
        <v>78</v>
      </c>
      <c r="D49" s="74">
        <v>65000</v>
      </c>
      <c r="E49" s="74"/>
      <c r="F49" s="124"/>
      <c r="G49" s="74">
        <f t="shared" si="5"/>
        <v>-5000</v>
      </c>
      <c r="H49" s="127">
        <f t="shared" si="6"/>
        <v>-7.6923076923076934</v>
      </c>
      <c r="I49" s="128">
        <v>60000</v>
      </c>
    </row>
    <row r="50" spans="1:19" s="9" customFormat="1" ht="48" customHeight="1">
      <c r="A50" s="6">
        <v>36</v>
      </c>
      <c r="B50" s="54">
        <v>28</v>
      </c>
      <c r="C50" s="95" t="s">
        <v>81</v>
      </c>
      <c r="D50" s="74">
        <v>27600</v>
      </c>
      <c r="E50" s="74">
        <f>16879+39970+36083+2810</f>
        <v>95742</v>
      </c>
      <c r="F50" s="124">
        <f t="shared" si="0"/>
        <v>346.89130434782606</v>
      </c>
      <c r="G50" s="74">
        <f t="shared" si="5"/>
        <v>4900</v>
      </c>
      <c r="H50" s="127">
        <f t="shared" si="6"/>
        <v>17.753623188405783</v>
      </c>
      <c r="I50" s="128">
        <v>32500</v>
      </c>
    </row>
    <row r="51" spans="1:19" s="9" customFormat="1" ht="48" customHeight="1">
      <c r="A51" s="6">
        <v>37</v>
      </c>
      <c r="B51" s="54">
        <v>29</v>
      </c>
      <c r="C51" s="95" t="s">
        <v>31</v>
      </c>
      <c r="D51" s="74">
        <v>5000</v>
      </c>
      <c r="E51" s="74">
        <f>9506+779</f>
        <v>10285</v>
      </c>
      <c r="F51" s="124">
        <f t="shared" si="0"/>
        <v>205.7</v>
      </c>
      <c r="G51" s="74">
        <f t="shared" si="5"/>
        <v>-3898</v>
      </c>
      <c r="H51" s="127">
        <f t="shared" si="6"/>
        <v>-77.959999999999994</v>
      </c>
      <c r="I51" s="128">
        <v>1102</v>
      </c>
    </row>
    <row r="52" spans="1:19" s="9" customFormat="1" ht="48" customHeight="1" thickBot="1">
      <c r="A52" s="33">
        <v>38</v>
      </c>
      <c r="B52" s="54">
        <v>30</v>
      </c>
      <c r="C52" s="97" t="s">
        <v>32</v>
      </c>
      <c r="D52" s="74">
        <v>48000</v>
      </c>
      <c r="E52" s="76">
        <v>26193</v>
      </c>
      <c r="F52" s="126">
        <f t="shared" si="0"/>
        <v>54.568750000000001</v>
      </c>
      <c r="G52" s="74">
        <f t="shared" si="5"/>
        <v>-6000</v>
      </c>
      <c r="H52" s="127">
        <f t="shared" si="6"/>
        <v>-12.5</v>
      </c>
      <c r="I52" s="128">
        <v>42000</v>
      </c>
      <c r="K52" s="8">
        <f>SUM(I23:I52)</f>
        <v>5034723</v>
      </c>
    </row>
    <row r="53" spans="1:19" s="9" customFormat="1" ht="73.5" customHeight="1" thickBot="1">
      <c r="A53" s="5"/>
      <c r="B53" s="160" t="s">
        <v>0</v>
      </c>
      <c r="C53" s="161"/>
      <c r="D53" s="144" t="s">
        <v>82</v>
      </c>
      <c r="E53" s="93" t="s">
        <v>74</v>
      </c>
      <c r="F53" s="93" t="s">
        <v>66</v>
      </c>
      <c r="G53" s="142" t="s">
        <v>75</v>
      </c>
      <c r="H53" s="143" t="s">
        <v>69</v>
      </c>
      <c r="I53" s="144" t="s">
        <v>84</v>
      </c>
    </row>
    <row r="54" spans="1:19" s="9" customFormat="1" ht="38.25" customHeight="1" thickBot="1">
      <c r="A54" s="31" t="s">
        <v>56</v>
      </c>
      <c r="B54" s="113" t="s">
        <v>56</v>
      </c>
      <c r="C54" s="112" t="s">
        <v>9</v>
      </c>
      <c r="D54" s="71"/>
      <c r="E54" s="51"/>
      <c r="F54" s="83"/>
    </row>
    <row r="55" spans="1:19" s="9" customFormat="1" ht="8.25" customHeight="1" thickTop="1" thickBot="1">
      <c r="A55" s="32"/>
      <c r="B55" s="169"/>
      <c r="C55" s="162"/>
      <c r="D55" s="72"/>
      <c r="E55" s="64"/>
      <c r="F55" s="84"/>
      <c r="G55" s="130"/>
      <c r="H55" s="130"/>
      <c r="I55" s="130"/>
    </row>
    <row r="56" spans="1:19" s="9" customFormat="1" ht="48" customHeight="1" thickBot="1">
      <c r="A56" s="6">
        <v>39</v>
      </c>
      <c r="B56" s="53">
        <v>31</v>
      </c>
      <c r="C56" s="94" t="s">
        <v>33</v>
      </c>
      <c r="D56" s="74">
        <v>1800</v>
      </c>
      <c r="E56" s="73">
        <v>2014</v>
      </c>
      <c r="F56" s="123">
        <f t="shared" si="0"/>
        <v>111.88888888888889</v>
      </c>
      <c r="G56" s="116">
        <f>I56-D56</f>
        <v>-850</v>
      </c>
      <c r="H56" s="136">
        <f>I56/D56*100-100</f>
        <v>-47.222222222222221</v>
      </c>
      <c r="I56" s="137">
        <v>950</v>
      </c>
    </row>
    <row r="57" spans="1:19" s="9" customFormat="1" ht="48" customHeight="1" thickBot="1">
      <c r="A57" s="6">
        <v>40</v>
      </c>
      <c r="B57" s="53">
        <v>32</v>
      </c>
      <c r="C57" s="95" t="s">
        <v>34</v>
      </c>
      <c r="D57" s="75">
        <v>20000</v>
      </c>
      <c r="E57" s="74">
        <v>5160</v>
      </c>
      <c r="F57" s="124">
        <f t="shared" si="0"/>
        <v>25.8</v>
      </c>
      <c r="G57" s="118">
        <f t="shared" ref="G57:G88" si="7">I57-D57</f>
        <v>0</v>
      </c>
      <c r="H57" s="125">
        <f t="shared" ref="H57:H88" si="8">I57/D57*100-100</f>
        <v>0</v>
      </c>
      <c r="I57" s="138">
        <v>20000</v>
      </c>
      <c r="K57" s="156"/>
    </row>
    <row r="58" spans="1:19" s="9" customFormat="1" ht="48" customHeight="1" thickBot="1">
      <c r="A58" s="6">
        <v>41</v>
      </c>
      <c r="B58" s="53">
        <v>33</v>
      </c>
      <c r="C58" s="95" t="s">
        <v>35</v>
      </c>
      <c r="D58" s="75">
        <v>3850000</v>
      </c>
      <c r="E58" s="74">
        <v>2681296</v>
      </c>
      <c r="F58" s="124">
        <f t="shared" si="0"/>
        <v>69.644051948051938</v>
      </c>
      <c r="G58" s="118">
        <f t="shared" si="7"/>
        <v>-317000</v>
      </c>
      <c r="H58" s="125">
        <f t="shared" si="8"/>
        <v>-8.2337662337662323</v>
      </c>
      <c r="I58" s="138">
        <v>3533000</v>
      </c>
      <c r="K58" s="180"/>
      <c r="L58" s="155"/>
      <c r="M58" s="155"/>
      <c r="N58" s="155"/>
      <c r="O58" s="155"/>
      <c r="P58" s="155"/>
      <c r="Q58" s="155"/>
      <c r="R58" s="155"/>
      <c r="S58" s="155"/>
    </row>
    <row r="59" spans="1:19" s="9" customFormat="1" ht="48" customHeight="1" thickBot="1">
      <c r="A59" s="33">
        <v>42</v>
      </c>
      <c r="B59" s="53">
        <v>34</v>
      </c>
      <c r="C59" s="95" t="s">
        <v>36</v>
      </c>
      <c r="D59" s="75">
        <v>600000</v>
      </c>
      <c r="E59" s="74">
        <v>400388</v>
      </c>
      <c r="F59" s="124">
        <f t="shared" si="0"/>
        <v>66.731333333333325</v>
      </c>
      <c r="G59" s="118">
        <f t="shared" si="7"/>
        <v>-60000</v>
      </c>
      <c r="H59" s="125">
        <f t="shared" si="8"/>
        <v>-10</v>
      </c>
      <c r="I59" s="138">
        <v>540000</v>
      </c>
      <c r="K59" s="180"/>
      <c r="L59" s="155"/>
      <c r="M59" s="155"/>
      <c r="N59" s="155"/>
      <c r="O59" s="155"/>
      <c r="P59" s="155"/>
      <c r="Q59" s="155"/>
      <c r="R59" s="155"/>
      <c r="S59" s="155"/>
    </row>
    <row r="60" spans="1:19" s="9" customFormat="1" ht="48" customHeight="1" thickBot="1">
      <c r="A60" s="153"/>
      <c r="B60" s="53">
        <v>35</v>
      </c>
      <c r="C60" s="96" t="s">
        <v>76</v>
      </c>
      <c r="D60" s="75">
        <v>5500</v>
      </c>
      <c r="E60" s="74"/>
      <c r="F60" s="124"/>
      <c r="G60" s="118">
        <f t="shared" si="7"/>
        <v>0</v>
      </c>
      <c r="H60" s="125">
        <f t="shared" si="8"/>
        <v>0</v>
      </c>
      <c r="I60" s="152">
        <v>5500</v>
      </c>
      <c r="K60" s="155"/>
      <c r="L60" s="155"/>
      <c r="M60" s="155"/>
      <c r="N60" s="155"/>
      <c r="O60" s="155"/>
      <c r="P60" s="155"/>
      <c r="Q60" s="155"/>
      <c r="R60" s="155"/>
      <c r="S60" s="155"/>
    </row>
    <row r="61" spans="1:19" s="9" customFormat="1" ht="48" customHeight="1" thickBot="1">
      <c r="A61" s="6">
        <v>43</v>
      </c>
      <c r="B61" s="53">
        <v>36</v>
      </c>
      <c r="C61" s="96" t="s">
        <v>77</v>
      </c>
      <c r="D61" s="74">
        <v>16000</v>
      </c>
      <c r="E61" s="74">
        <v>2500</v>
      </c>
      <c r="F61" s="124">
        <f t="shared" si="0"/>
        <v>15.625</v>
      </c>
      <c r="G61" s="118">
        <f t="shared" si="7"/>
        <v>10000</v>
      </c>
      <c r="H61" s="125">
        <v>0</v>
      </c>
      <c r="I61" s="138">
        <v>26000</v>
      </c>
    </row>
    <row r="62" spans="1:19" s="9" customFormat="1" ht="48" customHeight="1" thickBot="1">
      <c r="A62" s="6">
        <v>44</v>
      </c>
      <c r="B62" s="158">
        <v>37</v>
      </c>
      <c r="C62" s="157" t="s">
        <v>37</v>
      </c>
      <c r="D62" s="74">
        <v>41000</v>
      </c>
      <c r="E62" s="74">
        <v>960</v>
      </c>
      <c r="F62" s="124">
        <v>0</v>
      </c>
      <c r="G62" s="118">
        <f t="shared" si="7"/>
        <v>-9796</v>
      </c>
      <c r="H62" s="125">
        <v>0</v>
      </c>
      <c r="I62" s="138">
        <v>31204</v>
      </c>
    </row>
    <row r="63" spans="1:19" s="9" customFormat="1" ht="48" customHeight="1" thickBot="1">
      <c r="A63" s="6">
        <v>45</v>
      </c>
      <c r="B63" s="53">
        <v>38</v>
      </c>
      <c r="C63" s="98" t="s">
        <v>61</v>
      </c>
      <c r="D63" s="74">
        <v>10000</v>
      </c>
      <c r="E63" s="74">
        <v>32500</v>
      </c>
      <c r="F63" s="124">
        <f t="shared" si="0"/>
        <v>325</v>
      </c>
      <c r="G63" s="118">
        <f t="shared" si="7"/>
        <v>3500</v>
      </c>
      <c r="H63" s="125">
        <f t="shared" si="8"/>
        <v>35</v>
      </c>
      <c r="I63" s="152">
        <v>13500</v>
      </c>
    </row>
    <row r="64" spans="1:19" s="9" customFormat="1" ht="66" customHeight="1" thickBot="1">
      <c r="A64" s="6">
        <v>46</v>
      </c>
      <c r="B64" s="53">
        <v>39</v>
      </c>
      <c r="C64" s="99" t="s">
        <v>70</v>
      </c>
      <c r="D64" s="74">
        <v>147600</v>
      </c>
      <c r="E64" s="74">
        <f>58500+23300</f>
        <v>81800</v>
      </c>
      <c r="F64" s="124">
        <f t="shared" si="0"/>
        <v>55.420054200542005</v>
      </c>
      <c r="G64" s="118">
        <f t="shared" si="7"/>
        <v>-5115</v>
      </c>
      <c r="H64" s="125">
        <f t="shared" si="8"/>
        <v>-3.4654471544715477</v>
      </c>
      <c r="I64" s="138">
        <v>142485</v>
      </c>
    </row>
    <row r="65" spans="1:9" s="9" customFormat="1" ht="66" customHeight="1" thickBot="1">
      <c r="A65" s="6"/>
      <c r="B65" s="53">
        <v>40</v>
      </c>
      <c r="C65" s="99" t="s">
        <v>85</v>
      </c>
      <c r="D65" s="74">
        <v>129000</v>
      </c>
      <c r="E65" s="74"/>
      <c r="F65" s="124"/>
      <c r="G65" s="118">
        <f t="shared" si="7"/>
        <v>-22500</v>
      </c>
      <c r="H65" s="125">
        <f t="shared" si="8"/>
        <v>-17.441860465116278</v>
      </c>
      <c r="I65" s="152">
        <v>106500</v>
      </c>
    </row>
    <row r="66" spans="1:9" s="9" customFormat="1" ht="48" customHeight="1" thickBot="1">
      <c r="A66" s="6">
        <v>47</v>
      </c>
      <c r="B66" s="53">
        <v>41</v>
      </c>
      <c r="C66" s="159" t="s">
        <v>73</v>
      </c>
      <c r="D66" s="74">
        <v>136500</v>
      </c>
      <c r="E66" s="74">
        <v>100000</v>
      </c>
      <c r="F66" s="124">
        <f t="shared" si="0"/>
        <v>73.260073260073256</v>
      </c>
      <c r="G66" s="118">
        <f t="shared" si="7"/>
        <v>-82500</v>
      </c>
      <c r="H66" s="125">
        <v>0</v>
      </c>
      <c r="I66" s="138">
        <v>54000</v>
      </c>
    </row>
    <row r="67" spans="1:9" s="9" customFormat="1" ht="48" customHeight="1" thickBot="1">
      <c r="A67" s="6"/>
      <c r="B67" s="53">
        <v>42</v>
      </c>
      <c r="C67" s="95" t="s">
        <v>62</v>
      </c>
      <c r="D67" s="74">
        <v>21600</v>
      </c>
      <c r="E67" s="74">
        <v>0</v>
      </c>
      <c r="F67" s="124">
        <f t="shared" si="0"/>
        <v>0</v>
      </c>
      <c r="G67" s="118">
        <f t="shared" si="7"/>
        <v>0</v>
      </c>
      <c r="H67" s="125">
        <f t="shared" si="8"/>
        <v>0</v>
      </c>
      <c r="I67" s="152">
        <v>21600</v>
      </c>
    </row>
    <row r="68" spans="1:9" s="9" customFormat="1" ht="48" customHeight="1" thickBot="1">
      <c r="A68" s="6">
        <v>48</v>
      </c>
      <c r="B68" s="53">
        <v>43</v>
      </c>
      <c r="C68" s="95" t="s">
        <v>38</v>
      </c>
      <c r="D68" s="74">
        <v>10000</v>
      </c>
      <c r="E68" s="74">
        <v>9839</v>
      </c>
      <c r="F68" s="124">
        <f t="shared" si="0"/>
        <v>98.39</v>
      </c>
      <c r="G68" s="118">
        <f t="shared" si="7"/>
        <v>-160</v>
      </c>
      <c r="H68" s="125">
        <f t="shared" si="8"/>
        <v>-1.5999999999999943</v>
      </c>
      <c r="I68" s="152">
        <v>9840</v>
      </c>
    </row>
    <row r="69" spans="1:9" s="35" customFormat="1" ht="48" customHeight="1" thickBot="1">
      <c r="A69" s="34">
        <v>49</v>
      </c>
      <c r="B69" s="53">
        <v>44</v>
      </c>
      <c r="C69" s="157" t="s">
        <v>39</v>
      </c>
      <c r="D69" s="74">
        <v>504</v>
      </c>
      <c r="E69" s="74">
        <v>504</v>
      </c>
      <c r="F69" s="124">
        <f t="shared" si="0"/>
        <v>100</v>
      </c>
      <c r="G69" s="118">
        <f t="shared" si="7"/>
        <v>-504</v>
      </c>
      <c r="H69" s="125">
        <f t="shared" si="8"/>
        <v>-100</v>
      </c>
      <c r="I69" s="139">
        <v>0</v>
      </c>
    </row>
    <row r="70" spans="1:9" s="9" customFormat="1" ht="69.75" customHeight="1" thickBot="1">
      <c r="A70" s="6">
        <v>50</v>
      </c>
      <c r="B70" s="53">
        <v>45</v>
      </c>
      <c r="C70" s="98" t="s">
        <v>40</v>
      </c>
      <c r="D70" s="74">
        <v>300000</v>
      </c>
      <c r="E70" s="74">
        <v>208195</v>
      </c>
      <c r="F70" s="124">
        <f t="shared" si="0"/>
        <v>69.398333333333326</v>
      </c>
      <c r="G70" s="118">
        <f t="shared" si="7"/>
        <v>25467</v>
      </c>
      <c r="H70" s="125">
        <f t="shared" si="8"/>
        <v>8.4889999999999901</v>
      </c>
      <c r="I70" s="152">
        <v>325467</v>
      </c>
    </row>
    <row r="71" spans="1:9" s="49" customFormat="1" ht="48" customHeight="1" thickBot="1">
      <c r="A71" s="48">
        <v>51</v>
      </c>
      <c r="B71" s="53">
        <v>46</v>
      </c>
      <c r="C71" s="157" t="s">
        <v>41</v>
      </c>
      <c r="D71" s="74">
        <v>47000</v>
      </c>
      <c r="E71" s="74">
        <v>48209</v>
      </c>
      <c r="F71" s="124">
        <f t="shared" si="0"/>
        <v>102.57234042553192</v>
      </c>
      <c r="G71" s="118">
        <f t="shared" si="7"/>
        <v>0</v>
      </c>
      <c r="H71" s="125">
        <f t="shared" si="8"/>
        <v>0</v>
      </c>
      <c r="I71" s="138">
        <v>47000</v>
      </c>
    </row>
    <row r="72" spans="1:9" s="9" customFormat="1" ht="48" customHeight="1" thickBot="1">
      <c r="A72" s="6">
        <v>52</v>
      </c>
      <c r="B72" s="53">
        <v>47</v>
      </c>
      <c r="C72" s="95" t="s">
        <v>42</v>
      </c>
      <c r="D72" s="74">
        <v>21250</v>
      </c>
      <c r="E72" s="74">
        <v>18015</v>
      </c>
      <c r="F72" s="124">
        <f t="shared" si="0"/>
        <v>84.776470588235298</v>
      </c>
      <c r="G72" s="118">
        <f t="shared" si="7"/>
        <v>1090</v>
      </c>
      <c r="H72" s="125">
        <f t="shared" si="8"/>
        <v>5.1294117647058926</v>
      </c>
      <c r="I72" s="152">
        <v>22340</v>
      </c>
    </row>
    <row r="73" spans="1:9" s="9" customFormat="1" ht="48" customHeight="1" thickBot="1">
      <c r="A73" s="6">
        <v>53</v>
      </c>
      <c r="B73" s="53">
        <v>48</v>
      </c>
      <c r="C73" s="95" t="s">
        <v>43</v>
      </c>
      <c r="D73" s="74">
        <v>9000</v>
      </c>
      <c r="E73" s="74">
        <v>7080</v>
      </c>
      <c r="F73" s="124">
        <f t="shared" si="0"/>
        <v>78.666666666666657</v>
      </c>
      <c r="G73" s="118">
        <f t="shared" si="7"/>
        <v>-290</v>
      </c>
      <c r="H73" s="125">
        <f t="shared" si="8"/>
        <v>-3.2222222222222285</v>
      </c>
      <c r="I73" s="152">
        <v>8710</v>
      </c>
    </row>
    <row r="74" spans="1:9" s="9" customFormat="1" ht="48" customHeight="1" thickBot="1">
      <c r="A74" s="6">
        <v>54</v>
      </c>
      <c r="B74" s="53">
        <v>49</v>
      </c>
      <c r="C74" s="95" t="s">
        <v>44</v>
      </c>
      <c r="D74" s="74">
        <v>14000</v>
      </c>
      <c r="E74" s="74">
        <v>9297</v>
      </c>
      <c r="F74" s="124">
        <f t="shared" si="0"/>
        <v>66.407142857142858</v>
      </c>
      <c r="G74" s="118">
        <f t="shared" si="7"/>
        <v>3191.0099999999984</v>
      </c>
      <c r="H74" s="125">
        <f t="shared" si="8"/>
        <v>22.792928571428561</v>
      </c>
      <c r="I74" s="152">
        <v>17191.009999999998</v>
      </c>
    </row>
    <row r="75" spans="1:9" s="9" customFormat="1" ht="48" customHeight="1" thickBot="1">
      <c r="A75" s="6">
        <v>55</v>
      </c>
      <c r="B75" s="53">
        <v>50</v>
      </c>
      <c r="C75" s="95" t="s">
        <v>45</v>
      </c>
      <c r="D75" s="74">
        <v>3000</v>
      </c>
      <c r="E75" s="74">
        <v>1886</v>
      </c>
      <c r="F75" s="124">
        <f t="shared" si="0"/>
        <v>62.866666666666674</v>
      </c>
      <c r="G75" s="118">
        <f t="shared" si="7"/>
        <v>0</v>
      </c>
      <c r="H75" s="125">
        <f t="shared" si="8"/>
        <v>0</v>
      </c>
      <c r="I75" s="152">
        <v>3000</v>
      </c>
    </row>
    <row r="76" spans="1:9" s="9" customFormat="1" ht="48" customHeight="1" thickBot="1">
      <c r="A76" s="6">
        <v>56</v>
      </c>
      <c r="B76" s="158">
        <v>51</v>
      </c>
      <c r="C76" s="157" t="s">
        <v>46</v>
      </c>
      <c r="D76" s="74">
        <v>26400</v>
      </c>
      <c r="E76" s="74">
        <v>11640</v>
      </c>
      <c r="F76" s="124">
        <f t="shared" si="0"/>
        <v>44.090909090909093</v>
      </c>
      <c r="G76" s="118">
        <f t="shared" si="7"/>
        <v>6470</v>
      </c>
      <c r="H76" s="125">
        <f t="shared" si="8"/>
        <v>24.507575757575765</v>
      </c>
      <c r="I76" s="138">
        <v>32870</v>
      </c>
    </row>
    <row r="77" spans="1:9" s="9" customFormat="1" ht="48" customHeight="1" thickBot="1">
      <c r="A77" s="6">
        <v>57</v>
      </c>
      <c r="B77" s="53">
        <v>52</v>
      </c>
      <c r="C77" s="95" t="s">
        <v>65</v>
      </c>
      <c r="D77" s="75">
        <v>30000</v>
      </c>
      <c r="E77" s="74">
        <v>6345</v>
      </c>
      <c r="F77" s="124">
        <f t="shared" si="0"/>
        <v>21.15</v>
      </c>
      <c r="G77" s="118">
        <f t="shared" si="7"/>
        <v>4000</v>
      </c>
      <c r="H77" s="125">
        <f t="shared" si="8"/>
        <v>13.333333333333329</v>
      </c>
      <c r="I77" s="152">
        <v>34000</v>
      </c>
    </row>
    <row r="78" spans="1:9" s="9" customFormat="1" ht="48" customHeight="1" thickBot="1">
      <c r="A78" s="6"/>
      <c r="B78" s="53">
        <v>53</v>
      </c>
      <c r="C78" s="95" t="s">
        <v>47</v>
      </c>
      <c r="D78" s="75">
        <v>8000</v>
      </c>
      <c r="E78" s="74">
        <v>12008</v>
      </c>
      <c r="F78" s="124">
        <f t="shared" si="0"/>
        <v>150.1</v>
      </c>
      <c r="G78" s="118">
        <f t="shared" si="7"/>
        <v>-4720</v>
      </c>
      <c r="H78" s="125">
        <f t="shared" si="8"/>
        <v>-59</v>
      </c>
      <c r="I78" s="152">
        <v>3280</v>
      </c>
    </row>
    <row r="79" spans="1:9" s="9" customFormat="1" ht="48" customHeight="1" thickBot="1">
      <c r="A79" s="6">
        <v>58</v>
      </c>
      <c r="B79" s="53">
        <v>54</v>
      </c>
      <c r="C79" s="95" t="s">
        <v>48</v>
      </c>
      <c r="D79" s="74">
        <v>12000</v>
      </c>
      <c r="E79" s="74">
        <v>5994</v>
      </c>
      <c r="F79" s="124">
        <f t="shared" ref="F79:F88" si="9">E79/D79*100</f>
        <v>49.95</v>
      </c>
      <c r="G79" s="118">
        <f t="shared" si="7"/>
        <v>0</v>
      </c>
      <c r="H79" s="125">
        <f t="shared" si="8"/>
        <v>0</v>
      </c>
      <c r="I79" s="152">
        <v>12000</v>
      </c>
    </row>
    <row r="80" spans="1:9" s="9" customFormat="1" ht="48" customHeight="1" thickBot="1">
      <c r="A80" s="6">
        <v>59</v>
      </c>
      <c r="B80" s="53">
        <v>55</v>
      </c>
      <c r="C80" s="95" t="s">
        <v>49</v>
      </c>
      <c r="D80" s="74">
        <v>7000</v>
      </c>
      <c r="E80" s="74">
        <v>626</v>
      </c>
      <c r="F80" s="124">
        <f t="shared" si="9"/>
        <v>8.9428571428571431</v>
      </c>
      <c r="G80" s="118">
        <f t="shared" si="7"/>
        <v>-4000</v>
      </c>
      <c r="H80" s="125">
        <f t="shared" si="8"/>
        <v>-57.142857142857146</v>
      </c>
      <c r="I80" s="138">
        <v>3000</v>
      </c>
    </row>
    <row r="81" spans="1:11" s="9" customFormat="1" ht="48" customHeight="1" thickBot="1">
      <c r="A81" s="6">
        <v>60</v>
      </c>
      <c r="B81" s="53">
        <v>56</v>
      </c>
      <c r="C81" s="95" t="s">
        <v>50</v>
      </c>
      <c r="D81" s="74">
        <v>35000</v>
      </c>
      <c r="E81" s="74">
        <f>28432+86</f>
        <v>28518</v>
      </c>
      <c r="F81" s="124">
        <f t="shared" si="9"/>
        <v>81.47999999999999</v>
      </c>
      <c r="G81" s="118">
        <f t="shared" si="7"/>
        <v>0</v>
      </c>
      <c r="H81" s="125">
        <f t="shared" si="8"/>
        <v>0</v>
      </c>
      <c r="I81" s="138">
        <v>35000</v>
      </c>
    </row>
    <row r="82" spans="1:11" s="9" customFormat="1" ht="48" customHeight="1" thickBot="1">
      <c r="A82" s="6">
        <v>61</v>
      </c>
      <c r="B82" s="53">
        <v>57</v>
      </c>
      <c r="C82" s="95" t="s">
        <v>63</v>
      </c>
      <c r="D82" s="74">
        <v>15000</v>
      </c>
      <c r="E82" s="74">
        <v>41282</v>
      </c>
      <c r="F82" s="124">
        <f t="shared" si="9"/>
        <v>275.21333333333337</v>
      </c>
      <c r="G82" s="118">
        <f t="shared" si="7"/>
        <v>-12600</v>
      </c>
      <c r="H82" s="125">
        <f t="shared" si="8"/>
        <v>-84</v>
      </c>
      <c r="I82" s="138">
        <v>2400</v>
      </c>
    </row>
    <row r="83" spans="1:11" s="9" customFormat="1" ht="48" customHeight="1" thickBot="1">
      <c r="A83" s="6">
        <v>62</v>
      </c>
      <c r="B83" s="53">
        <v>58</v>
      </c>
      <c r="C83" s="95" t="s">
        <v>68</v>
      </c>
      <c r="D83" s="74">
        <v>5000</v>
      </c>
      <c r="E83" s="74">
        <v>0</v>
      </c>
      <c r="F83" s="124">
        <f t="shared" si="9"/>
        <v>0</v>
      </c>
      <c r="G83" s="118">
        <f t="shared" si="7"/>
        <v>0</v>
      </c>
      <c r="H83" s="125">
        <f t="shared" si="8"/>
        <v>0</v>
      </c>
      <c r="I83" s="138">
        <v>5000</v>
      </c>
    </row>
    <row r="84" spans="1:11" s="9" customFormat="1" ht="48" customHeight="1" thickBot="1">
      <c r="A84" s="6"/>
      <c r="B84" s="53">
        <v>59</v>
      </c>
      <c r="C84" s="95" t="s">
        <v>51</v>
      </c>
      <c r="D84" s="74">
        <v>25000</v>
      </c>
      <c r="E84" s="74">
        <v>23224</v>
      </c>
      <c r="F84" s="124">
        <f t="shared" si="9"/>
        <v>92.896000000000001</v>
      </c>
      <c r="G84" s="118">
        <f t="shared" si="7"/>
        <v>500</v>
      </c>
      <c r="H84" s="125">
        <f t="shared" si="8"/>
        <v>2</v>
      </c>
      <c r="I84" s="152">
        <v>25500</v>
      </c>
    </row>
    <row r="85" spans="1:11" s="9" customFormat="1" ht="48" customHeight="1" thickBot="1">
      <c r="A85" s="6">
        <v>63</v>
      </c>
      <c r="B85" s="53">
        <v>60</v>
      </c>
      <c r="C85" s="95" t="s">
        <v>59</v>
      </c>
      <c r="D85" s="74">
        <v>30000</v>
      </c>
      <c r="E85" s="74">
        <v>32546</v>
      </c>
      <c r="F85" s="124">
        <f t="shared" si="9"/>
        <v>108.48666666666666</v>
      </c>
      <c r="G85" s="118">
        <f t="shared" si="7"/>
        <v>-30000</v>
      </c>
      <c r="H85" s="125">
        <v>0</v>
      </c>
      <c r="I85" s="138">
        <v>0</v>
      </c>
    </row>
    <row r="86" spans="1:11" s="9" customFormat="1" ht="48" customHeight="1" thickBot="1">
      <c r="A86" s="7">
        <v>64</v>
      </c>
      <c r="B86" s="53">
        <v>61</v>
      </c>
      <c r="C86" s="100" t="s">
        <v>52</v>
      </c>
      <c r="D86" s="74">
        <v>5000</v>
      </c>
      <c r="E86" s="74">
        <v>0</v>
      </c>
      <c r="F86" s="124">
        <f t="shared" si="9"/>
        <v>0</v>
      </c>
      <c r="G86" s="118">
        <f t="shared" si="7"/>
        <v>-5000</v>
      </c>
      <c r="H86" s="125">
        <f t="shared" si="8"/>
        <v>-100</v>
      </c>
      <c r="I86" s="138">
        <v>0</v>
      </c>
    </row>
    <row r="87" spans="1:11" s="9" customFormat="1" ht="48" customHeight="1" thickBot="1">
      <c r="A87" s="29">
        <v>65</v>
      </c>
      <c r="B87" s="53">
        <v>62</v>
      </c>
      <c r="C87" s="101" t="s">
        <v>71</v>
      </c>
      <c r="D87" s="74">
        <v>25000</v>
      </c>
      <c r="E87" s="74">
        <v>13750</v>
      </c>
      <c r="F87" s="124">
        <f t="shared" si="9"/>
        <v>55.000000000000007</v>
      </c>
      <c r="G87" s="118">
        <f t="shared" si="7"/>
        <v>1000</v>
      </c>
      <c r="H87" s="125">
        <f t="shared" si="8"/>
        <v>4</v>
      </c>
      <c r="I87" s="138">
        <v>26000</v>
      </c>
    </row>
    <row r="88" spans="1:11" s="9" customFormat="1" ht="48" customHeight="1" thickBot="1">
      <c r="A88" s="15"/>
      <c r="B88" s="53">
        <v>63</v>
      </c>
      <c r="C88" s="102" t="s">
        <v>72</v>
      </c>
      <c r="D88" s="74">
        <v>5000</v>
      </c>
      <c r="E88" s="74">
        <v>5000</v>
      </c>
      <c r="F88" s="124">
        <f t="shared" si="9"/>
        <v>100</v>
      </c>
      <c r="G88" s="140">
        <f t="shared" si="7"/>
        <v>0</v>
      </c>
      <c r="H88" s="141">
        <f t="shared" si="8"/>
        <v>0</v>
      </c>
      <c r="I88" s="149">
        <v>5000</v>
      </c>
      <c r="K88" s="8">
        <f>SUM(I56:I88)</f>
        <v>5112337.01</v>
      </c>
    </row>
    <row r="89" spans="1:11" s="9" customFormat="1" ht="15" customHeight="1" thickBot="1">
      <c r="A89" s="36"/>
      <c r="B89" s="38"/>
      <c r="C89" s="39"/>
      <c r="D89" s="63"/>
      <c r="E89" s="63"/>
      <c r="F89" s="85"/>
      <c r="G89" s="170"/>
      <c r="H89" s="171"/>
      <c r="I89" s="172"/>
    </row>
    <row r="90" spans="1:11" s="9" customFormat="1" ht="48" customHeight="1" thickBot="1">
      <c r="A90" s="66"/>
      <c r="B90" s="67"/>
      <c r="C90" s="110" t="s">
        <v>53</v>
      </c>
      <c r="D90" s="107">
        <f>SUM(D23:D88)</f>
        <v>9029809</v>
      </c>
      <c r="E90" s="107">
        <f>SUM(E23:E88)</f>
        <v>6603304.79</v>
      </c>
      <c r="F90" s="131">
        <f>E90/D90*100</f>
        <v>73.127845672040237</v>
      </c>
      <c r="G90" s="132">
        <f>SUM(G23:G88)</f>
        <v>1117251.01</v>
      </c>
      <c r="H90" s="133">
        <f>I90/D90*100-100</f>
        <v>12.372919626539172</v>
      </c>
      <c r="I90" s="134">
        <f>SUM(I23:I88)</f>
        <v>10147060.01</v>
      </c>
      <c r="K90" s="8">
        <f>K88+K52</f>
        <v>10147060.01</v>
      </c>
    </row>
    <row r="91" spans="1:11" s="9" customFormat="1" ht="14.25" customHeight="1" thickBot="1">
      <c r="A91" s="65"/>
      <c r="B91" s="55"/>
      <c r="C91" s="108"/>
      <c r="D91" s="108"/>
      <c r="E91" s="108"/>
      <c r="F91" s="108"/>
      <c r="G91" s="108"/>
      <c r="H91" s="108"/>
      <c r="I91" s="108"/>
    </row>
    <row r="92" spans="1:11" s="9" customFormat="1" ht="53.25" customHeight="1" thickBot="1">
      <c r="A92" s="37" t="s">
        <v>57</v>
      </c>
      <c r="B92" s="56"/>
      <c r="C92" s="111" t="s">
        <v>54</v>
      </c>
      <c r="D92" s="107">
        <f>D19-D90</f>
        <v>26191</v>
      </c>
      <c r="E92" s="109"/>
      <c r="F92" s="86"/>
      <c r="G92" s="132">
        <f>G19-G90</f>
        <v>3748.9899999999907</v>
      </c>
      <c r="H92" s="135">
        <f>I92/D92*100-100</f>
        <v>14.314039173762836</v>
      </c>
      <c r="I92" s="107">
        <f>I19-I90</f>
        <v>29939.990000000224</v>
      </c>
    </row>
    <row r="93" spans="1:11" s="9" customFormat="1" ht="30.75">
      <c r="A93" s="43"/>
      <c r="B93" s="44"/>
      <c r="C93" s="45"/>
      <c r="D93" s="45"/>
      <c r="E93" s="59"/>
      <c r="F93" s="87"/>
      <c r="K93" s="8">
        <f>I19-I90</f>
        <v>29939.990000000224</v>
      </c>
    </row>
    <row r="94" spans="1:11" s="9" customFormat="1" ht="30.75">
      <c r="A94" s="43"/>
      <c r="B94" s="44"/>
      <c r="C94" s="45"/>
      <c r="E94" s="59"/>
      <c r="F94" s="87"/>
    </row>
    <row r="95" spans="1:11" s="9" customFormat="1" ht="30.75">
      <c r="A95" s="43"/>
      <c r="B95" s="44"/>
      <c r="C95" s="45"/>
      <c r="E95" s="59"/>
      <c r="F95" s="87"/>
    </row>
    <row r="96" spans="1:11" s="9" customFormat="1" ht="30.75">
      <c r="A96" s="43"/>
      <c r="B96" s="44"/>
      <c r="C96" s="45"/>
      <c r="E96" s="59"/>
      <c r="F96" s="87"/>
      <c r="I96" s="8"/>
    </row>
    <row r="97" spans="1:7" s="9" customFormat="1" ht="30.75">
      <c r="A97" s="43"/>
      <c r="B97" s="44"/>
      <c r="C97" s="45"/>
      <c r="E97" s="59"/>
      <c r="F97" s="87"/>
    </row>
    <row r="98" spans="1:7" s="9" customFormat="1" ht="30.75">
      <c r="A98" s="43"/>
      <c r="B98" s="44"/>
      <c r="C98" s="14" t="s">
        <v>67</v>
      </c>
      <c r="E98" s="59"/>
      <c r="F98" s="87"/>
      <c r="G98" s="8"/>
    </row>
    <row r="99" spans="1:7" s="8" customFormat="1" ht="30.75">
      <c r="A99" s="43"/>
      <c r="B99" s="44"/>
      <c r="C99" s="45" t="s">
        <v>86</v>
      </c>
      <c r="D99" s="9"/>
      <c r="E99" s="59"/>
      <c r="F99" s="88"/>
    </row>
    <row r="100" spans="1:7" s="8" customFormat="1" ht="30.75">
      <c r="A100" s="43"/>
      <c r="B100" s="44"/>
      <c r="C100" s="46"/>
      <c r="D100" s="9"/>
      <c r="E100" s="59"/>
      <c r="F100" s="88"/>
    </row>
    <row r="101" spans="1:7" s="1" customFormat="1" ht="30.75">
      <c r="A101" s="3"/>
      <c r="B101" s="2"/>
      <c r="D101"/>
      <c r="E101" s="60"/>
      <c r="F101" s="89"/>
    </row>
    <row r="102" spans="1:7" s="1" customFormat="1" ht="30.75">
      <c r="A102" s="3"/>
      <c r="B102" s="2"/>
      <c r="D102"/>
      <c r="E102" s="60"/>
      <c r="F102" s="89"/>
    </row>
    <row r="103" spans="1:7" s="1" customFormat="1" ht="30.75">
      <c r="A103" s="3"/>
      <c r="B103" s="2"/>
      <c r="C103" s="11"/>
      <c r="D103"/>
      <c r="E103" s="60"/>
      <c r="F103" s="89"/>
    </row>
    <row r="104" spans="1:7" ht="30.75">
      <c r="C104" s="13"/>
      <c r="D104"/>
      <c r="E104" s="60"/>
      <c r="F104" s="90"/>
    </row>
    <row r="105" spans="1:7" s="1" customFormat="1" ht="30.75">
      <c r="A105" s="3"/>
      <c r="B105" s="2"/>
      <c r="C105" s="12"/>
      <c r="D105"/>
      <c r="E105" s="60"/>
      <c r="F105" s="89"/>
    </row>
    <row r="106" spans="1:7" s="1" customFormat="1" ht="30.75">
      <c r="A106" s="3"/>
      <c r="B106" s="2"/>
      <c r="C106" s="12"/>
      <c r="D106"/>
      <c r="E106" s="60"/>
      <c r="F106" s="89"/>
    </row>
    <row r="107" spans="1:7" s="1" customFormat="1" ht="30.75">
      <c r="A107" s="3"/>
      <c r="B107" s="2"/>
      <c r="C107" s="13"/>
      <c r="D107"/>
      <c r="E107" s="60"/>
      <c r="F107" s="89"/>
    </row>
    <row r="108" spans="1:7" ht="30.75">
      <c r="D108"/>
      <c r="E108" s="60"/>
      <c r="F108" s="90"/>
    </row>
    <row r="109" spans="1:7" ht="30.75">
      <c r="D109"/>
      <c r="E109" s="60"/>
      <c r="F109" s="90"/>
    </row>
    <row r="110" spans="1:7" ht="30.75">
      <c r="D110"/>
      <c r="E110" s="60"/>
      <c r="F110" s="90"/>
    </row>
    <row r="111" spans="1:7" ht="30.75">
      <c r="D111"/>
      <c r="E111" s="60"/>
      <c r="F111" s="90"/>
    </row>
    <row r="112" spans="1:7" ht="30.75">
      <c r="D112"/>
      <c r="E112" s="60"/>
      <c r="F112" s="90"/>
    </row>
    <row r="113" spans="1:6" ht="30.75">
      <c r="D113"/>
      <c r="E113" s="60"/>
      <c r="F113" s="90"/>
    </row>
    <row r="114" spans="1:6" s="4" customFormat="1" ht="30.75">
      <c r="A114" s="3"/>
      <c r="B114" s="2"/>
      <c r="C114" s="11"/>
      <c r="D114"/>
      <c r="E114" s="61"/>
      <c r="F114" s="91"/>
    </row>
    <row r="115" spans="1:6" s="4" customFormat="1" ht="30.75">
      <c r="A115" s="3"/>
      <c r="B115" s="2"/>
      <c r="C115" s="11"/>
      <c r="D115"/>
      <c r="E115" s="61"/>
      <c r="F115" s="91"/>
    </row>
    <row r="116" spans="1:6" s="4" customFormat="1" ht="30.75">
      <c r="A116" s="3"/>
      <c r="B116" s="2"/>
      <c r="C116" s="11"/>
      <c r="D116"/>
      <c r="E116" s="61"/>
      <c r="F116" s="91"/>
    </row>
    <row r="117" spans="1:6" s="4" customFormat="1" ht="30.75">
      <c r="A117" s="3"/>
      <c r="B117" s="2"/>
      <c r="C117" s="11"/>
      <c r="D117"/>
      <c r="E117" s="61"/>
      <c r="F117" s="91"/>
    </row>
    <row r="118" spans="1:6" s="4" customFormat="1" ht="30.75">
      <c r="A118" s="3"/>
      <c r="B118" s="2"/>
      <c r="C118" s="11"/>
      <c r="D118"/>
      <c r="E118" s="61"/>
      <c r="F118" s="91"/>
    </row>
    <row r="119" spans="1:6" s="4" customFormat="1" ht="30.75">
      <c r="A119" s="3"/>
      <c r="B119" s="2"/>
      <c r="C119" s="11"/>
      <c r="D119"/>
      <c r="E119" s="61"/>
      <c r="F119" s="91"/>
    </row>
    <row r="120" spans="1:6" s="4" customFormat="1" ht="30.75">
      <c r="A120" s="3"/>
      <c r="B120" s="2"/>
      <c r="C120" s="11"/>
      <c r="D120"/>
      <c r="E120" s="61"/>
      <c r="F120" s="91"/>
    </row>
    <row r="121" spans="1:6" s="4" customFormat="1" ht="30.75">
      <c r="A121" s="3"/>
      <c r="B121" s="2"/>
      <c r="C121" s="11"/>
      <c r="D121"/>
      <c r="E121" s="61"/>
      <c r="F121" s="91"/>
    </row>
    <row r="122" spans="1:6" s="4" customFormat="1" ht="30.75">
      <c r="A122" s="3"/>
      <c r="B122" s="2"/>
      <c r="C122" s="11"/>
      <c r="D122"/>
      <c r="E122" s="61"/>
      <c r="F122" s="91"/>
    </row>
    <row r="123" spans="1:6" s="4" customFormat="1" ht="30.75">
      <c r="A123" s="3"/>
      <c r="B123" s="2"/>
      <c r="C123" s="11"/>
      <c r="D123"/>
      <c r="E123" s="61"/>
      <c r="F123" s="91"/>
    </row>
    <row r="124" spans="1:6" s="4" customFormat="1" ht="30.75">
      <c r="A124" s="3"/>
      <c r="B124" s="2"/>
      <c r="C124" s="11"/>
      <c r="D124"/>
      <c r="E124" s="61"/>
      <c r="F124" s="91"/>
    </row>
    <row r="125" spans="1:6" s="4" customFormat="1" ht="30.75">
      <c r="A125" s="3"/>
      <c r="B125" s="2"/>
      <c r="C125" s="11"/>
      <c r="D125"/>
      <c r="E125" s="61"/>
      <c r="F125" s="91"/>
    </row>
    <row r="126" spans="1:6" s="4" customFormat="1" ht="30.75">
      <c r="A126" s="3"/>
      <c r="B126" s="2"/>
      <c r="C126" s="11"/>
      <c r="D126"/>
      <c r="E126" s="61"/>
      <c r="F126" s="91"/>
    </row>
    <row r="127" spans="1:6" s="4" customFormat="1" ht="30.75">
      <c r="A127" s="3"/>
      <c r="B127" s="2"/>
      <c r="C127" s="11"/>
      <c r="D127"/>
      <c r="E127" s="61"/>
      <c r="F127" s="91"/>
    </row>
    <row r="128" spans="1:6" s="4" customFormat="1" ht="30.75">
      <c r="A128" s="3"/>
      <c r="B128" s="2"/>
      <c r="C128" s="11"/>
      <c r="D128"/>
      <c r="E128" s="61"/>
      <c r="F128" s="91"/>
    </row>
    <row r="129" spans="1:6" s="4" customFormat="1" ht="30.75">
      <c r="A129" s="3"/>
      <c r="B129" s="2"/>
      <c r="C129" s="11"/>
      <c r="D129"/>
      <c r="E129" s="61"/>
      <c r="F129" s="91"/>
    </row>
    <row r="130" spans="1:6" s="4" customFormat="1" ht="30.75">
      <c r="A130" s="3"/>
      <c r="B130" s="2"/>
      <c r="C130" s="11"/>
      <c r="D130"/>
      <c r="E130" s="61"/>
      <c r="F130" s="91"/>
    </row>
    <row r="131" spans="1:6" s="4" customFormat="1" ht="30.75">
      <c r="A131" s="3"/>
      <c r="B131" s="2"/>
      <c r="C131" s="11"/>
      <c r="D131"/>
      <c r="E131" s="61"/>
      <c r="F131" s="91"/>
    </row>
    <row r="132" spans="1:6" s="4" customFormat="1" ht="30.75">
      <c r="A132" s="3"/>
      <c r="B132" s="2"/>
      <c r="C132" s="11"/>
      <c r="D132"/>
      <c r="E132" s="61"/>
      <c r="F132" s="91"/>
    </row>
    <row r="133" spans="1:6" s="4" customFormat="1" ht="30.75">
      <c r="A133" s="3"/>
      <c r="B133" s="2"/>
      <c r="C133" s="11"/>
      <c r="D133"/>
      <c r="E133" s="61"/>
      <c r="F133" s="91"/>
    </row>
    <row r="134" spans="1:6" s="4" customFormat="1" ht="30.75">
      <c r="A134" s="3"/>
      <c r="B134" s="2"/>
      <c r="C134" s="11"/>
      <c r="D134"/>
      <c r="E134" s="61"/>
      <c r="F134" s="91"/>
    </row>
    <row r="135" spans="1:6" s="4" customFormat="1" ht="30.75">
      <c r="A135" s="3"/>
      <c r="B135" s="2"/>
      <c r="C135" s="11"/>
      <c r="D135"/>
      <c r="E135" s="61"/>
      <c r="F135" s="91"/>
    </row>
    <row r="136" spans="1:6" s="4" customFormat="1" ht="30.75">
      <c r="A136" s="3"/>
      <c r="B136" s="2"/>
      <c r="C136" s="11"/>
      <c r="D136"/>
      <c r="E136" s="61"/>
      <c r="F136" s="91"/>
    </row>
    <row r="137" spans="1:6" s="4" customFormat="1" ht="30.75">
      <c r="A137" s="3"/>
      <c r="B137" s="2"/>
      <c r="C137" s="11"/>
      <c r="D137"/>
      <c r="E137" s="61"/>
      <c r="F137" s="91"/>
    </row>
    <row r="138" spans="1:6" s="4" customFormat="1" ht="30.75">
      <c r="A138" s="3"/>
      <c r="B138" s="2"/>
      <c r="C138" s="11"/>
      <c r="D138"/>
      <c r="E138" s="61"/>
      <c r="F138" s="91"/>
    </row>
    <row r="139" spans="1:6" s="4" customFormat="1" ht="30.75">
      <c r="A139" s="3"/>
      <c r="B139" s="2"/>
      <c r="C139" s="11"/>
      <c r="D139"/>
      <c r="E139" s="61"/>
      <c r="F139" s="91"/>
    </row>
    <row r="140" spans="1:6" s="4" customFormat="1" ht="30.75">
      <c r="A140" s="3"/>
      <c r="B140" s="2"/>
      <c r="C140" s="11"/>
      <c r="D140"/>
      <c r="E140" s="61"/>
      <c r="F140" s="91"/>
    </row>
    <row r="141" spans="1:6" s="4" customFormat="1" ht="30.75">
      <c r="A141" s="3"/>
      <c r="B141" s="2"/>
      <c r="C141" s="11"/>
      <c r="D141"/>
      <c r="E141" s="61"/>
      <c r="F141" s="91"/>
    </row>
    <row r="142" spans="1:6" s="4" customFormat="1" ht="30.75">
      <c r="A142" s="3"/>
      <c r="B142" s="2"/>
      <c r="C142" s="11"/>
      <c r="D142"/>
      <c r="E142" s="61"/>
      <c r="F142" s="91"/>
    </row>
    <row r="143" spans="1:6" s="4" customFormat="1" ht="30.75">
      <c r="A143" s="3"/>
      <c r="B143" s="2"/>
      <c r="C143" s="11"/>
      <c r="D143"/>
      <c r="E143" s="61"/>
      <c r="F143" s="91"/>
    </row>
    <row r="144" spans="1:6" s="4" customFormat="1" ht="30.75">
      <c r="A144" s="3"/>
      <c r="B144" s="2"/>
      <c r="C144" s="11"/>
      <c r="D144"/>
      <c r="E144" s="61"/>
      <c r="F144" s="91"/>
    </row>
    <row r="145" spans="1:6" s="4" customFormat="1" ht="30.75">
      <c r="A145" s="3"/>
      <c r="B145" s="2"/>
      <c r="C145" s="11"/>
      <c r="D145"/>
      <c r="E145" s="61"/>
      <c r="F145" s="91"/>
    </row>
    <row r="146" spans="1:6" s="4" customFormat="1" ht="30.75">
      <c r="A146" s="3"/>
      <c r="B146" s="2"/>
      <c r="C146" s="11"/>
      <c r="D146"/>
      <c r="E146" s="61"/>
      <c r="F146" s="91"/>
    </row>
    <row r="147" spans="1:6" s="4" customFormat="1" ht="30.75">
      <c r="A147" s="3"/>
      <c r="B147" s="2"/>
      <c r="C147" s="11"/>
      <c r="D147"/>
      <c r="E147" s="61"/>
      <c r="F147" s="91"/>
    </row>
    <row r="148" spans="1:6" s="4" customFormat="1" ht="30.75">
      <c r="A148" s="3"/>
      <c r="B148" s="2"/>
      <c r="C148" s="11"/>
      <c r="D148"/>
      <c r="E148" s="61"/>
      <c r="F148" s="91"/>
    </row>
    <row r="149" spans="1:6" s="4" customFormat="1" ht="30.75">
      <c r="A149" s="3"/>
      <c r="B149" s="2"/>
      <c r="C149" s="11"/>
      <c r="D149"/>
      <c r="E149" s="61"/>
      <c r="F149" s="91"/>
    </row>
    <row r="150" spans="1:6" s="4" customFormat="1" ht="30.75">
      <c r="A150" s="3"/>
      <c r="B150" s="2"/>
      <c r="C150" s="11"/>
      <c r="D150"/>
      <c r="E150" s="61"/>
      <c r="F150" s="91"/>
    </row>
    <row r="151" spans="1:6" s="4" customFormat="1" ht="30.75">
      <c r="A151" s="3"/>
      <c r="B151" s="2"/>
      <c r="C151" s="11"/>
      <c r="D151"/>
      <c r="E151" s="61"/>
      <c r="F151" s="91"/>
    </row>
    <row r="152" spans="1:6" s="4" customFormat="1" ht="30.75">
      <c r="A152" s="3"/>
      <c r="B152" s="2"/>
      <c r="C152" s="11"/>
      <c r="D152"/>
      <c r="E152" s="61"/>
      <c r="F152" s="91"/>
    </row>
    <row r="153" spans="1:6" s="4" customFormat="1" ht="30.75">
      <c r="A153" s="3"/>
      <c r="B153" s="2"/>
      <c r="C153" s="11"/>
      <c r="D153"/>
      <c r="E153" s="61"/>
      <c r="F153" s="91"/>
    </row>
    <row r="154" spans="1:6" s="4" customFormat="1" ht="30.75">
      <c r="A154" s="3"/>
      <c r="B154" s="2"/>
      <c r="C154" s="11"/>
      <c r="D154"/>
      <c r="E154" s="61"/>
      <c r="F154" s="91"/>
    </row>
    <row r="155" spans="1:6" s="4" customFormat="1" ht="30.75">
      <c r="A155" s="3"/>
      <c r="B155" s="2"/>
      <c r="C155" s="11"/>
      <c r="D155"/>
      <c r="E155" s="61"/>
      <c r="F155" s="91"/>
    </row>
    <row r="156" spans="1:6" s="4" customFormat="1" ht="30.75">
      <c r="A156" s="3"/>
      <c r="B156" s="2"/>
      <c r="C156" s="11"/>
      <c r="D156"/>
      <c r="E156" s="61"/>
      <c r="F156" s="91"/>
    </row>
    <row r="157" spans="1:6" s="4" customFormat="1" ht="30.75">
      <c r="A157" s="3"/>
      <c r="B157" s="2"/>
      <c r="C157" s="11"/>
      <c r="D157"/>
      <c r="E157" s="61"/>
      <c r="F157" s="91"/>
    </row>
    <row r="158" spans="1:6" s="4" customFormat="1" ht="30.75">
      <c r="A158" s="3"/>
      <c r="B158" s="2"/>
      <c r="C158" s="11"/>
      <c r="D158"/>
      <c r="E158" s="61"/>
      <c r="F158" s="91"/>
    </row>
    <row r="159" spans="1:6" s="4" customFormat="1" ht="30.75">
      <c r="A159" s="3"/>
      <c r="B159" s="2"/>
      <c r="C159" s="11"/>
      <c r="D159"/>
      <c r="E159" s="61"/>
      <c r="F159" s="91"/>
    </row>
    <row r="160" spans="1:6" s="4" customFormat="1" ht="30.75">
      <c r="A160" s="3"/>
      <c r="B160" s="2"/>
      <c r="C160" s="11"/>
      <c r="D160"/>
      <c r="E160" s="61"/>
      <c r="F160" s="91"/>
    </row>
    <row r="161" spans="1:6" s="4" customFormat="1" ht="30.75">
      <c r="A161" s="3"/>
      <c r="B161" s="2"/>
      <c r="C161" s="11"/>
      <c r="D161"/>
      <c r="E161" s="61"/>
      <c r="F161" s="91"/>
    </row>
    <row r="162" spans="1:6" s="4" customFormat="1" ht="30.75">
      <c r="A162" s="3"/>
      <c r="B162" s="2"/>
      <c r="C162" s="11"/>
      <c r="D162"/>
      <c r="E162" s="61"/>
      <c r="F162" s="91"/>
    </row>
    <row r="163" spans="1:6" s="4" customFormat="1" ht="30.75">
      <c r="A163" s="3"/>
      <c r="B163" s="2"/>
      <c r="C163" s="11"/>
      <c r="D163"/>
      <c r="E163" s="61"/>
      <c r="F163" s="91"/>
    </row>
    <row r="164" spans="1:6" s="4" customFormat="1" ht="30.75">
      <c r="A164" s="3"/>
      <c r="B164" s="2"/>
      <c r="C164" s="11"/>
      <c r="D164"/>
      <c r="E164" s="61"/>
      <c r="F164" s="91"/>
    </row>
    <row r="165" spans="1:6" s="4" customFormat="1" ht="30.75">
      <c r="A165" s="3"/>
      <c r="B165" s="2"/>
      <c r="C165" s="11"/>
      <c r="D165"/>
      <c r="E165" s="61"/>
      <c r="F165" s="91"/>
    </row>
    <row r="166" spans="1:6" s="4" customFormat="1" ht="30.75">
      <c r="A166" s="3"/>
      <c r="B166" s="2"/>
      <c r="C166" s="11"/>
      <c r="D166"/>
      <c r="E166" s="61"/>
      <c r="F166" s="91"/>
    </row>
    <row r="167" spans="1:6" s="4" customFormat="1" ht="30.75">
      <c r="A167" s="3"/>
      <c r="B167" s="2"/>
      <c r="C167" s="11"/>
      <c r="D167"/>
      <c r="E167" s="61"/>
      <c r="F167" s="91"/>
    </row>
    <row r="168" spans="1:6" s="4" customFormat="1" ht="30.75">
      <c r="A168" s="3"/>
      <c r="B168" s="2"/>
      <c r="C168" s="11"/>
      <c r="D168"/>
      <c r="E168" s="61"/>
      <c r="F168" s="91"/>
    </row>
    <row r="169" spans="1:6" s="4" customFormat="1" ht="30.75">
      <c r="A169" s="3"/>
      <c r="B169" s="2"/>
      <c r="C169" s="11"/>
      <c r="D169"/>
      <c r="E169" s="61"/>
      <c r="F169" s="91"/>
    </row>
    <row r="170" spans="1:6" s="4" customFormat="1" ht="30.75">
      <c r="A170" s="3"/>
      <c r="B170" s="2"/>
      <c r="C170" s="11"/>
      <c r="D170"/>
      <c r="E170" s="61"/>
      <c r="F170" s="91"/>
    </row>
    <row r="171" spans="1:6" s="4" customFormat="1" ht="30.75">
      <c r="A171" s="3"/>
      <c r="B171" s="2"/>
      <c r="C171" s="11"/>
      <c r="D171"/>
      <c r="E171" s="61"/>
      <c r="F171" s="91"/>
    </row>
    <row r="172" spans="1:6" s="4" customFormat="1" ht="30.75">
      <c r="A172" s="3"/>
      <c r="B172" s="2"/>
      <c r="C172" s="11"/>
      <c r="D172"/>
      <c r="E172" s="61"/>
      <c r="F172" s="91"/>
    </row>
    <row r="173" spans="1:6" s="4" customFormat="1" ht="30.75">
      <c r="A173" s="3"/>
      <c r="B173" s="2"/>
      <c r="C173" s="11"/>
      <c r="D173"/>
      <c r="E173" s="61"/>
      <c r="F173" s="91"/>
    </row>
    <row r="174" spans="1:6" s="4" customFormat="1" ht="30.75">
      <c r="A174" s="3"/>
      <c r="B174" s="2"/>
      <c r="C174" s="11"/>
      <c r="D174"/>
      <c r="E174" s="61"/>
      <c r="F174" s="91"/>
    </row>
    <row r="175" spans="1:6" s="4" customFormat="1" ht="30.75">
      <c r="A175" s="3"/>
      <c r="B175" s="2"/>
      <c r="C175" s="11"/>
      <c r="D175"/>
      <c r="E175" s="61"/>
      <c r="F175" s="91"/>
    </row>
    <row r="176" spans="1:6" s="4" customFormat="1" ht="30.75">
      <c r="A176" s="3"/>
      <c r="B176" s="2"/>
      <c r="C176" s="11"/>
      <c r="D176"/>
      <c r="E176" s="61"/>
      <c r="F176" s="91"/>
    </row>
    <row r="177" spans="1:6" s="4" customFormat="1" ht="30.75">
      <c r="A177" s="3"/>
      <c r="B177" s="2"/>
      <c r="C177" s="11"/>
      <c r="D177"/>
      <c r="E177" s="61"/>
      <c r="F177" s="91"/>
    </row>
    <row r="178" spans="1:6" s="4" customFormat="1" ht="30.75">
      <c r="A178" s="3"/>
      <c r="B178" s="2"/>
      <c r="C178" s="11"/>
      <c r="D178"/>
      <c r="E178" s="61"/>
      <c r="F178" s="91"/>
    </row>
    <row r="179" spans="1:6" s="4" customFormat="1" ht="30.75">
      <c r="A179" s="3"/>
      <c r="B179" s="2"/>
      <c r="C179" s="11"/>
      <c r="D179"/>
      <c r="E179" s="61"/>
      <c r="F179" s="91"/>
    </row>
    <row r="180" spans="1:6" s="4" customFormat="1" ht="30.75">
      <c r="A180" s="3"/>
      <c r="B180" s="2"/>
      <c r="C180" s="11"/>
      <c r="D180"/>
      <c r="E180" s="61"/>
      <c r="F180" s="91"/>
    </row>
    <row r="181" spans="1:6" s="4" customFormat="1" ht="30.75">
      <c r="A181" s="3"/>
      <c r="B181" s="2"/>
      <c r="C181" s="11"/>
      <c r="D181"/>
      <c r="E181" s="61"/>
      <c r="F181" s="91"/>
    </row>
    <row r="182" spans="1:6" s="4" customFormat="1" ht="30.75">
      <c r="A182" s="3"/>
      <c r="B182" s="2"/>
      <c r="C182" s="11"/>
      <c r="D182"/>
      <c r="E182" s="61"/>
      <c r="F182" s="91"/>
    </row>
    <row r="183" spans="1:6" s="4" customFormat="1">
      <c r="A183" s="3"/>
      <c r="B183" s="2"/>
      <c r="C183" s="11"/>
      <c r="D183"/>
      <c r="E183" s="62"/>
      <c r="F183" s="92"/>
    </row>
    <row r="184" spans="1:6" s="4" customFormat="1">
      <c r="A184" s="3"/>
      <c r="B184" s="2"/>
      <c r="C184" s="11"/>
      <c r="D184"/>
      <c r="E184" s="62"/>
      <c r="F184" s="92"/>
    </row>
    <row r="185" spans="1:6" s="4" customFormat="1">
      <c r="A185" s="3"/>
      <c r="B185" s="2"/>
      <c r="C185" s="11"/>
      <c r="D185"/>
      <c r="E185" s="62"/>
      <c r="F185" s="92"/>
    </row>
    <row r="186" spans="1:6" s="4" customFormat="1">
      <c r="A186" s="3"/>
      <c r="B186" s="2"/>
      <c r="C186" s="11"/>
      <c r="D186"/>
      <c r="E186" s="62"/>
      <c r="F186" s="92"/>
    </row>
    <row r="187" spans="1:6" s="4" customFormat="1">
      <c r="A187" s="3"/>
      <c r="B187" s="2"/>
      <c r="C187" s="11"/>
      <c r="D187"/>
      <c r="E187" s="62"/>
      <c r="F187" s="92"/>
    </row>
    <row r="188" spans="1:6" s="4" customFormat="1">
      <c r="A188" s="3"/>
      <c r="B188" s="2"/>
      <c r="C188" s="11"/>
      <c r="D188"/>
      <c r="E188" s="62"/>
      <c r="F188" s="92"/>
    </row>
    <row r="189" spans="1:6" s="4" customFormat="1">
      <c r="A189" s="3"/>
      <c r="B189" s="2"/>
      <c r="C189" s="11"/>
      <c r="D189"/>
      <c r="E189" s="62"/>
      <c r="F189" s="92"/>
    </row>
    <row r="190" spans="1:6" s="4" customFormat="1">
      <c r="A190" s="3"/>
      <c r="B190" s="2"/>
      <c r="C190" s="11"/>
      <c r="D190"/>
      <c r="E190" s="62"/>
      <c r="F190" s="92"/>
    </row>
    <row r="191" spans="1:6" s="4" customFormat="1">
      <c r="A191" s="3"/>
      <c r="B191" s="2"/>
      <c r="C191" s="11"/>
      <c r="D191"/>
      <c r="E191" s="62"/>
      <c r="F191" s="92"/>
    </row>
    <row r="192" spans="1:6" s="4" customFormat="1">
      <c r="A192" s="3"/>
      <c r="B192" s="2"/>
      <c r="C192" s="11"/>
      <c r="D192"/>
      <c r="E192" s="62"/>
      <c r="F192" s="92"/>
    </row>
    <row r="193" spans="1:6" s="4" customFormat="1">
      <c r="A193" s="3"/>
      <c r="B193" s="2"/>
      <c r="C193" s="11"/>
      <c r="D193"/>
      <c r="E193" s="62"/>
      <c r="F193" s="92"/>
    </row>
    <row r="194" spans="1:6" s="4" customFormat="1">
      <c r="A194" s="3"/>
      <c r="B194" s="2"/>
      <c r="C194" s="11"/>
      <c r="D194"/>
      <c r="E194" s="62"/>
      <c r="F194" s="92"/>
    </row>
    <row r="195" spans="1:6" s="4" customFormat="1">
      <c r="A195" s="3"/>
      <c r="B195" s="2"/>
      <c r="C195" s="11"/>
      <c r="D195"/>
      <c r="E195" s="62"/>
      <c r="F195" s="92"/>
    </row>
    <row r="196" spans="1:6" s="4" customFormat="1">
      <c r="A196" s="3"/>
      <c r="B196" s="2"/>
      <c r="C196" s="11"/>
      <c r="D196"/>
      <c r="E196" s="62"/>
      <c r="F196" s="92"/>
    </row>
    <row r="197" spans="1:6" s="4" customFormat="1">
      <c r="A197" s="3"/>
      <c r="B197" s="2"/>
      <c r="C197" s="11"/>
      <c r="D197"/>
      <c r="E197" s="62"/>
      <c r="F197" s="92"/>
    </row>
    <row r="198" spans="1:6" s="4" customFormat="1">
      <c r="A198" s="3"/>
      <c r="B198" s="2"/>
      <c r="C198" s="11"/>
      <c r="D198"/>
      <c r="E198" s="62"/>
      <c r="F198" s="92"/>
    </row>
    <row r="199" spans="1:6" s="4" customFormat="1">
      <c r="A199" s="3"/>
      <c r="B199" s="2"/>
      <c r="C199" s="11"/>
      <c r="D199"/>
      <c r="E199" s="62"/>
      <c r="F199" s="92"/>
    </row>
    <row r="200" spans="1:6" s="4" customFormat="1">
      <c r="A200" s="3"/>
      <c r="B200" s="2"/>
      <c r="C200" s="11"/>
      <c r="D200"/>
      <c r="E200" s="62"/>
      <c r="F200" s="92"/>
    </row>
    <row r="201" spans="1:6" s="4" customFormat="1">
      <c r="A201" s="3"/>
      <c r="B201" s="2"/>
      <c r="C201" s="11"/>
      <c r="D201"/>
      <c r="E201" s="62"/>
      <c r="F201" s="92"/>
    </row>
    <row r="202" spans="1:6" s="4" customFormat="1">
      <c r="A202" s="3"/>
      <c r="B202" s="2"/>
      <c r="C202" s="11"/>
      <c r="D202"/>
      <c r="E202" s="62"/>
      <c r="F202" s="92"/>
    </row>
    <row r="203" spans="1:6" s="4" customFormat="1">
      <c r="A203" s="3"/>
      <c r="B203" s="2"/>
      <c r="C203" s="11"/>
      <c r="D203"/>
      <c r="E203" s="62"/>
      <c r="F203" s="92"/>
    </row>
    <row r="204" spans="1:6" s="4" customFormat="1">
      <c r="A204" s="3"/>
      <c r="B204" s="2"/>
      <c r="C204" s="11"/>
      <c r="D204"/>
      <c r="E204" s="62"/>
      <c r="F204" s="92"/>
    </row>
    <row r="205" spans="1:6" s="4" customFormat="1">
      <c r="A205" s="3"/>
      <c r="B205" s="2"/>
      <c r="C205" s="11"/>
      <c r="D205"/>
      <c r="E205" s="62"/>
      <c r="F205" s="92"/>
    </row>
    <row r="206" spans="1:6" s="4" customFormat="1">
      <c r="A206" s="3"/>
      <c r="B206" s="2"/>
      <c r="C206" s="11"/>
      <c r="D206"/>
      <c r="F206" s="92"/>
    </row>
    <row r="207" spans="1:6" s="4" customFormat="1">
      <c r="A207" s="3"/>
      <c r="B207" s="2"/>
      <c r="C207" s="11"/>
      <c r="D207"/>
      <c r="F207" s="92"/>
    </row>
    <row r="208" spans="1:6" s="4" customFormat="1">
      <c r="A208" s="3"/>
      <c r="B208" s="2"/>
      <c r="C208" s="11"/>
      <c r="D208"/>
      <c r="F208" s="92"/>
    </row>
    <row r="209" spans="1:6" s="4" customFormat="1">
      <c r="A209" s="3"/>
      <c r="B209" s="2"/>
      <c r="C209" s="11"/>
      <c r="D209"/>
      <c r="F209" s="92"/>
    </row>
    <row r="210" spans="1:6" s="4" customFormat="1">
      <c r="A210" s="3"/>
      <c r="B210" s="2"/>
      <c r="C210" s="11"/>
      <c r="D210"/>
      <c r="F210" s="92"/>
    </row>
    <row r="211" spans="1:6" s="4" customFormat="1">
      <c r="A211" s="3"/>
      <c r="B211" s="2"/>
      <c r="C211" s="11"/>
      <c r="D211"/>
      <c r="F211" s="92"/>
    </row>
    <row r="212" spans="1:6" s="4" customFormat="1">
      <c r="A212" s="3"/>
      <c r="B212" s="2"/>
      <c r="C212" s="11"/>
      <c r="D212"/>
      <c r="F212" s="92"/>
    </row>
    <row r="213" spans="1:6" s="4" customFormat="1">
      <c r="A213" s="3"/>
      <c r="B213" s="2"/>
      <c r="C213" s="11"/>
      <c r="D213"/>
      <c r="F213" s="92"/>
    </row>
    <row r="214" spans="1:6" s="4" customFormat="1">
      <c r="A214" s="3"/>
      <c r="B214" s="2"/>
      <c r="C214" s="11"/>
      <c r="D214"/>
      <c r="F214" s="92"/>
    </row>
    <row r="215" spans="1:6" s="4" customFormat="1">
      <c r="A215" s="3"/>
      <c r="B215" s="2"/>
      <c r="C215" s="11"/>
      <c r="D215"/>
      <c r="F215" s="92"/>
    </row>
    <row r="216" spans="1:6" s="4" customFormat="1">
      <c r="A216" s="3"/>
      <c r="B216" s="2"/>
      <c r="C216" s="11"/>
      <c r="D216"/>
      <c r="F216" s="92"/>
    </row>
    <row r="217" spans="1:6" s="4" customFormat="1">
      <c r="A217" s="3"/>
      <c r="B217" s="2"/>
      <c r="C217" s="11"/>
      <c r="D217"/>
      <c r="F217" s="92"/>
    </row>
    <row r="218" spans="1:6" s="4" customFormat="1">
      <c r="A218" s="3"/>
      <c r="B218" s="2"/>
      <c r="C218" s="11"/>
      <c r="D218"/>
      <c r="F218" s="92"/>
    </row>
    <row r="219" spans="1:6" s="4" customFormat="1">
      <c r="A219" s="3"/>
      <c r="B219" s="2"/>
      <c r="C219" s="11"/>
      <c r="D219"/>
      <c r="F219" s="92"/>
    </row>
    <row r="220" spans="1:6" s="4" customFormat="1">
      <c r="A220" s="3"/>
      <c r="B220" s="2"/>
      <c r="C220" s="11"/>
      <c r="D220"/>
      <c r="F220" s="92"/>
    </row>
    <row r="221" spans="1:6" s="4" customFormat="1">
      <c r="A221" s="3"/>
      <c r="B221" s="2"/>
      <c r="C221" s="11"/>
      <c r="D221"/>
      <c r="F221" s="92"/>
    </row>
    <row r="222" spans="1:6" s="4" customFormat="1">
      <c r="A222" s="3"/>
      <c r="B222" s="2"/>
      <c r="C222" s="11"/>
      <c r="D222"/>
      <c r="F222" s="92"/>
    </row>
    <row r="223" spans="1:6" s="4" customFormat="1">
      <c r="A223" s="3"/>
      <c r="B223" s="2"/>
      <c r="C223" s="11"/>
      <c r="D223"/>
      <c r="F223" s="92"/>
    </row>
    <row r="224" spans="1:6" s="4" customFormat="1">
      <c r="A224" s="3"/>
      <c r="B224" s="2"/>
      <c r="C224" s="11"/>
      <c r="D224"/>
      <c r="F224" s="92"/>
    </row>
    <row r="225" spans="1:6" s="4" customFormat="1">
      <c r="A225" s="3"/>
      <c r="B225" s="2"/>
      <c r="C225" s="11"/>
      <c r="D225"/>
      <c r="F225" s="92"/>
    </row>
    <row r="226" spans="1:6" s="4" customFormat="1">
      <c r="A226" s="3"/>
      <c r="B226" s="2"/>
      <c r="C226" s="11"/>
      <c r="D226"/>
      <c r="F226" s="92"/>
    </row>
    <row r="227" spans="1:6" s="4" customFormat="1">
      <c r="A227" s="3"/>
      <c r="B227" s="2"/>
      <c r="C227" s="11"/>
      <c r="D227"/>
      <c r="F227" s="92"/>
    </row>
    <row r="228" spans="1:6" s="4" customFormat="1">
      <c r="A228" s="3"/>
      <c r="B228" s="2"/>
      <c r="C228" s="11"/>
      <c r="D228"/>
      <c r="F228" s="92"/>
    </row>
    <row r="229" spans="1:6" s="4" customFormat="1">
      <c r="A229" s="3"/>
      <c r="B229" s="2"/>
      <c r="C229" s="11"/>
      <c r="D229"/>
      <c r="F229" s="92"/>
    </row>
    <row r="230" spans="1:6" s="4" customFormat="1">
      <c r="A230" s="3"/>
      <c r="B230" s="2"/>
      <c r="C230" s="11"/>
      <c r="D230"/>
      <c r="F230" s="92"/>
    </row>
    <row r="231" spans="1:6" s="4" customFormat="1">
      <c r="A231" s="3"/>
      <c r="B231" s="2"/>
      <c r="C231" s="11"/>
      <c r="D231"/>
      <c r="F231" s="92"/>
    </row>
    <row r="232" spans="1:6" s="4" customFormat="1">
      <c r="A232" s="3"/>
      <c r="B232" s="2"/>
      <c r="C232" s="11"/>
      <c r="D232"/>
      <c r="F232" s="92"/>
    </row>
    <row r="233" spans="1:6" s="4" customFormat="1">
      <c r="A233" s="3"/>
      <c r="B233" s="2"/>
      <c r="C233" s="11"/>
      <c r="D233"/>
      <c r="F233" s="92"/>
    </row>
    <row r="234" spans="1:6" s="4" customFormat="1">
      <c r="A234" s="3"/>
      <c r="B234" s="2"/>
      <c r="C234" s="11"/>
      <c r="D234"/>
      <c r="F234" s="92"/>
    </row>
    <row r="235" spans="1:6" s="4" customFormat="1">
      <c r="A235" s="3"/>
      <c r="B235" s="2"/>
      <c r="C235" s="11"/>
      <c r="D235"/>
      <c r="F235" s="92"/>
    </row>
    <row r="236" spans="1:6" s="4" customFormat="1">
      <c r="A236" s="3"/>
      <c r="B236" s="2"/>
      <c r="C236" s="11"/>
      <c r="D236"/>
      <c r="F236" s="92"/>
    </row>
    <row r="237" spans="1:6" s="4" customFormat="1">
      <c r="A237" s="3"/>
      <c r="B237" s="2"/>
      <c r="C237" s="11"/>
      <c r="D237"/>
      <c r="F237" s="92"/>
    </row>
    <row r="238" spans="1:6" s="4" customFormat="1">
      <c r="A238" s="3"/>
      <c r="B238" s="2"/>
      <c r="C238" s="11"/>
      <c r="D238"/>
      <c r="F238" s="92"/>
    </row>
    <row r="239" spans="1:6" s="4" customFormat="1">
      <c r="A239" s="3"/>
      <c r="B239" s="2"/>
      <c r="C239" s="11"/>
      <c r="D239"/>
      <c r="F239" s="92"/>
    </row>
    <row r="240" spans="1:6" s="4" customFormat="1">
      <c r="A240" s="3"/>
      <c r="B240" s="2"/>
      <c r="C240" s="11"/>
      <c r="D240"/>
      <c r="F240" s="92"/>
    </row>
    <row r="241" spans="1:6" s="4" customFormat="1">
      <c r="A241" s="3"/>
      <c r="B241" s="2"/>
      <c r="C241" s="11"/>
      <c r="D241"/>
      <c r="F241" s="92"/>
    </row>
    <row r="242" spans="1:6" s="4" customFormat="1">
      <c r="A242" s="3"/>
      <c r="B242" s="2"/>
      <c r="C242" s="11"/>
      <c r="D242"/>
      <c r="F242" s="92"/>
    </row>
    <row r="243" spans="1:6" s="4" customFormat="1">
      <c r="A243" s="3"/>
      <c r="B243" s="2"/>
      <c r="C243" s="11"/>
      <c r="D243"/>
      <c r="F243" s="92"/>
    </row>
    <row r="244" spans="1:6" s="4" customFormat="1">
      <c r="A244" s="3"/>
      <c r="B244" s="2"/>
      <c r="C244" s="11"/>
      <c r="D244"/>
      <c r="F244" s="92"/>
    </row>
    <row r="245" spans="1:6" s="4" customFormat="1">
      <c r="A245" s="3"/>
      <c r="B245" s="2"/>
      <c r="C245" s="11"/>
      <c r="D245"/>
      <c r="F245" s="92"/>
    </row>
    <row r="246" spans="1:6" s="4" customFormat="1">
      <c r="A246" s="3"/>
      <c r="B246" s="2"/>
      <c r="C246" s="11"/>
      <c r="D246"/>
      <c r="F246" s="92"/>
    </row>
    <row r="247" spans="1:6" s="4" customFormat="1">
      <c r="A247" s="3"/>
      <c r="B247" s="2"/>
      <c r="C247" s="11"/>
      <c r="D247"/>
      <c r="F247" s="92"/>
    </row>
    <row r="248" spans="1:6" s="4" customFormat="1">
      <c r="A248" s="3"/>
      <c r="B248" s="2"/>
      <c r="C248" s="11"/>
      <c r="D248"/>
      <c r="F248" s="92"/>
    </row>
    <row r="249" spans="1:6" s="4" customFormat="1">
      <c r="A249" s="3"/>
      <c r="B249" s="2"/>
      <c r="C249" s="11"/>
      <c r="D249"/>
      <c r="F249" s="92"/>
    </row>
    <row r="250" spans="1:6" s="4" customFormat="1">
      <c r="A250" s="3"/>
      <c r="B250" s="2"/>
      <c r="C250" s="11"/>
      <c r="D250"/>
      <c r="F250" s="92"/>
    </row>
    <row r="251" spans="1:6" s="4" customFormat="1">
      <c r="A251" s="3"/>
      <c r="B251" s="2"/>
      <c r="C251" s="11"/>
      <c r="D251"/>
      <c r="F251" s="92"/>
    </row>
    <row r="252" spans="1:6" s="4" customFormat="1">
      <c r="A252" s="3"/>
      <c r="B252" s="2"/>
      <c r="C252" s="11"/>
      <c r="D252"/>
      <c r="F252" s="92"/>
    </row>
    <row r="253" spans="1:6" s="4" customFormat="1">
      <c r="A253" s="3"/>
      <c r="B253" s="2"/>
      <c r="C253" s="11"/>
      <c r="D253"/>
      <c r="F253" s="92"/>
    </row>
    <row r="254" spans="1:6" s="4" customFormat="1">
      <c r="A254" s="3"/>
      <c r="B254" s="2"/>
      <c r="C254" s="11"/>
      <c r="D254"/>
      <c r="F254" s="92"/>
    </row>
    <row r="255" spans="1:6" s="4" customFormat="1">
      <c r="A255" s="3"/>
      <c r="B255" s="2"/>
      <c r="C255" s="11"/>
      <c r="D255"/>
      <c r="F255" s="92"/>
    </row>
    <row r="256" spans="1:6" s="4" customFormat="1">
      <c r="A256" s="3"/>
      <c r="B256" s="2"/>
      <c r="C256" s="11"/>
      <c r="D256"/>
      <c r="F256" s="92"/>
    </row>
    <row r="257" spans="1:6" s="4" customFormat="1">
      <c r="A257" s="3"/>
      <c r="B257" s="2"/>
      <c r="C257" s="11"/>
      <c r="D257"/>
      <c r="F257" s="92"/>
    </row>
    <row r="258" spans="1:6" s="4" customFormat="1">
      <c r="A258" s="3"/>
      <c r="B258" s="2"/>
      <c r="C258" s="11"/>
      <c r="D258"/>
      <c r="F258" s="92"/>
    </row>
    <row r="259" spans="1:6" s="4" customFormat="1">
      <c r="A259" s="3"/>
      <c r="B259" s="2"/>
      <c r="C259" s="11"/>
      <c r="D259"/>
      <c r="F259" s="92"/>
    </row>
    <row r="260" spans="1:6" s="4" customFormat="1">
      <c r="A260" s="3"/>
      <c r="B260" s="2"/>
      <c r="C260" s="11"/>
      <c r="D260"/>
      <c r="F260" s="92"/>
    </row>
    <row r="261" spans="1:6" s="4" customFormat="1">
      <c r="A261" s="3"/>
      <c r="B261" s="2"/>
      <c r="C261" s="11"/>
      <c r="D261"/>
      <c r="F261" s="92"/>
    </row>
    <row r="262" spans="1:6" s="4" customFormat="1">
      <c r="A262" s="3"/>
      <c r="B262" s="2"/>
      <c r="C262" s="11"/>
      <c r="D262"/>
      <c r="F262" s="92"/>
    </row>
    <row r="263" spans="1:6" s="4" customFormat="1">
      <c r="A263" s="3"/>
      <c r="B263" s="2"/>
      <c r="C263" s="11"/>
      <c r="D263"/>
      <c r="F263" s="92"/>
    </row>
    <row r="264" spans="1:6" s="4" customFormat="1">
      <c r="A264" s="3"/>
      <c r="B264" s="2"/>
      <c r="C264" s="11"/>
      <c r="D264"/>
      <c r="F264" s="92"/>
    </row>
    <row r="265" spans="1:6" s="4" customFormat="1">
      <c r="A265" s="3"/>
      <c r="B265" s="2"/>
      <c r="C265" s="11"/>
      <c r="D265"/>
      <c r="F265" s="92"/>
    </row>
    <row r="266" spans="1:6" s="4" customFormat="1">
      <c r="A266" s="3"/>
      <c r="B266" s="2"/>
      <c r="C266" s="11"/>
      <c r="D266"/>
      <c r="F266" s="92"/>
    </row>
    <row r="267" spans="1:6" s="4" customFormat="1">
      <c r="A267" s="3"/>
      <c r="B267" s="2"/>
      <c r="C267" s="11"/>
      <c r="D267"/>
      <c r="F267" s="92"/>
    </row>
    <row r="268" spans="1:6" s="4" customFormat="1">
      <c r="A268" s="3"/>
      <c r="B268" s="2"/>
      <c r="C268" s="11"/>
      <c r="D268"/>
      <c r="F268" s="92"/>
    </row>
    <row r="269" spans="1:6" s="4" customFormat="1">
      <c r="A269" s="3"/>
      <c r="B269" s="2"/>
      <c r="C269" s="11"/>
      <c r="D269"/>
      <c r="F269" s="92"/>
    </row>
    <row r="270" spans="1:6" s="4" customFormat="1">
      <c r="A270" s="3"/>
      <c r="B270" s="2"/>
      <c r="C270" s="11"/>
      <c r="D270"/>
      <c r="F270" s="92"/>
    </row>
    <row r="271" spans="1:6" s="4" customFormat="1">
      <c r="A271" s="3"/>
      <c r="B271" s="2"/>
      <c r="C271" s="11"/>
      <c r="D271"/>
      <c r="F271" s="92"/>
    </row>
    <row r="272" spans="1:6" s="4" customFormat="1">
      <c r="A272" s="3"/>
      <c r="B272" s="2"/>
      <c r="C272" s="11"/>
      <c r="D272"/>
      <c r="F272" s="92"/>
    </row>
    <row r="273" spans="1:6" s="4" customFormat="1">
      <c r="A273" s="3"/>
      <c r="B273" s="2"/>
      <c r="C273" s="11"/>
      <c r="D273"/>
      <c r="F273" s="92"/>
    </row>
    <row r="274" spans="1:6" s="4" customFormat="1">
      <c r="A274" s="3"/>
      <c r="B274" s="2"/>
      <c r="C274" s="11"/>
      <c r="D274"/>
      <c r="F274" s="92"/>
    </row>
    <row r="275" spans="1:6" s="4" customFormat="1">
      <c r="A275" s="3"/>
      <c r="B275" s="2"/>
      <c r="C275" s="11"/>
      <c r="D275"/>
      <c r="F275" s="92"/>
    </row>
    <row r="276" spans="1:6" s="4" customFormat="1">
      <c r="A276" s="3"/>
      <c r="B276" s="2"/>
      <c r="C276" s="11"/>
      <c r="D276"/>
      <c r="F276" s="92"/>
    </row>
    <row r="277" spans="1:6" s="4" customFormat="1">
      <c r="A277" s="3"/>
      <c r="B277" s="2"/>
      <c r="C277" s="11"/>
      <c r="D277"/>
      <c r="F277" s="92"/>
    </row>
    <row r="278" spans="1:6" s="4" customFormat="1">
      <c r="A278" s="3"/>
      <c r="B278" s="2"/>
      <c r="C278" s="11"/>
      <c r="D278"/>
      <c r="F278" s="92"/>
    </row>
    <row r="279" spans="1:6" s="4" customFormat="1">
      <c r="A279" s="3"/>
      <c r="B279" s="2"/>
      <c r="C279" s="11"/>
      <c r="D279"/>
      <c r="F279" s="92"/>
    </row>
    <row r="280" spans="1:6" s="4" customFormat="1">
      <c r="A280" s="3"/>
      <c r="B280" s="2"/>
      <c r="C280" s="11"/>
      <c r="D280"/>
      <c r="F280" s="92"/>
    </row>
    <row r="281" spans="1:6" s="4" customFormat="1">
      <c r="A281" s="3"/>
      <c r="B281" s="2"/>
      <c r="C281" s="11"/>
      <c r="D281"/>
      <c r="F281" s="92"/>
    </row>
    <row r="282" spans="1:6" s="4" customFormat="1">
      <c r="A282" s="3"/>
      <c r="B282" s="2"/>
      <c r="C282" s="11"/>
      <c r="D282"/>
      <c r="F282" s="92"/>
    </row>
    <row r="283" spans="1:6" s="4" customFormat="1">
      <c r="A283" s="3"/>
      <c r="B283" s="2"/>
      <c r="C283" s="11"/>
      <c r="D283"/>
      <c r="F283" s="92"/>
    </row>
    <row r="284" spans="1:6" s="4" customFormat="1">
      <c r="A284" s="3"/>
      <c r="B284" s="2"/>
      <c r="C284" s="11"/>
      <c r="D284"/>
      <c r="F284" s="92"/>
    </row>
    <row r="285" spans="1:6" s="4" customFormat="1">
      <c r="A285" s="3"/>
      <c r="B285" s="2"/>
      <c r="C285" s="11"/>
      <c r="D285"/>
      <c r="F285" s="92"/>
    </row>
    <row r="286" spans="1:6" s="4" customFormat="1">
      <c r="A286" s="3"/>
      <c r="B286" s="2"/>
      <c r="C286" s="11"/>
      <c r="D286"/>
      <c r="F286" s="92"/>
    </row>
    <row r="287" spans="1:6" s="4" customFormat="1">
      <c r="A287" s="3"/>
      <c r="B287" s="2"/>
      <c r="C287" s="11"/>
      <c r="D287"/>
      <c r="F287" s="92"/>
    </row>
    <row r="288" spans="1:6" s="4" customFormat="1">
      <c r="A288" s="3"/>
      <c r="B288" s="2"/>
      <c r="C288" s="11"/>
      <c r="D288"/>
      <c r="F288" s="92"/>
    </row>
    <row r="289" spans="1:6" s="4" customFormat="1">
      <c r="A289" s="3"/>
      <c r="B289" s="2"/>
      <c r="C289" s="11"/>
      <c r="D289"/>
      <c r="F289" s="92"/>
    </row>
    <row r="290" spans="1:6" s="4" customFormat="1">
      <c r="A290" s="3"/>
      <c r="B290" s="2"/>
      <c r="C290" s="11"/>
      <c r="D290"/>
      <c r="F290" s="92"/>
    </row>
    <row r="291" spans="1:6" s="4" customFormat="1">
      <c r="A291" s="3"/>
      <c r="B291" s="2"/>
      <c r="C291" s="11"/>
      <c r="D291"/>
      <c r="F291" s="92"/>
    </row>
    <row r="292" spans="1:6" s="4" customFormat="1">
      <c r="A292" s="3"/>
      <c r="B292" s="2"/>
      <c r="C292" s="11"/>
      <c r="D292"/>
      <c r="F292" s="92"/>
    </row>
    <row r="293" spans="1:6" s="4" customFormat="1">
      <c r="A293" s="3"/>
      <c r="B293" s="2"/>
      <c r="C293" s="11"/>
      <c r="D293"/>
      <c r="F293" s="92"/>
    </row>
    <row r="294" spans="1:6" s="4" customFormat="1">
      <c r="A294" s="3"/>
      <c r="B294" s="2"/>
      <c r="C294" s="11"/>
      <c r="D294"/>
      <c r="F294" s="92"/>
    </row>
    <row r="295" spans="1:6" s="4" customFormat="1">
      <c r="A295" s="3"/>
      <c r="B295" s="2"/>
      <c r="C295" s="11"/>
      <c r="D295"/>
      <c r="F295" s="92"/>
    </row>
    <row r="296" spans="1:6" s="4" customFormat="1">
      <c r="A296" s="3"/>
      <c r="B296" s="2"/>
      <c r="C296" s="11"/>
      <c r="D296"/>
      <c r="F296" s="92"/>
    </row>
    <row r="297" spans="1:6" s="4" customFormat="1">
      <c r="A297" s="3"/>
      <c r="B297" s="2"/>
      <c r="C297" s="11"/>
      <c r="D297"/>
      <c r="F297" s="92"/>
    </row>
    <row r="298" spans="1:6" s="4" customFormat="1">
      <c r="A298" s="3"/>
      <c r="B298" s="2"/>
      <c r="C298" s="11"/>
      <c r="D298"/>
      <c r="F298" s="92"/>
    </row>
    <row r="299" spans="1:6" s="4" customFormat="1">
      <c r="A299" s="3"/>
      <c r="B299" s="2"/>
      <c r="C299" s="11"/>
      <c r="D299"/>
      <c r="F299" s="92"/>
    </row>
    <row r="300" spans="1:6" s="4" customFormat="1">
      <c r="A300" s="3"/>
      <c r="B300" s="2"/>
      <c r="C300" s="11"/>
      <c r="D300"/>
      <c r="F300" s="92"/>
    </row>
    <row r="301" spans="1:6" s="4" customFormat="1">
      <c r="A301" s="3"/>
      <c r="B301" s="2"/>
      <c r="C301" s="11"/>
      <c r="D301"/>
      <c r="F301" s="92"/>
    </row>
    <row r="302" spans="1:6" s="4" customFormat="1">
      <c r="A302" s="3"/>
      <c r="B302" s="2"/>
      <c r="C302" s="11"/>
      <c r="D302"/>
      <c r="F302" s="92"/>
    </row>
    <row r="303" spans="1:6" s="4" customFormat="1">
      <c r="A303" s="3"/>
      <c r="B303" s="2"/>
      <c r="C303" s="11"/>
      <c r="D303"/>
      <c r="F303" s="92"/>
    </row>
    <row r="304" spans="1:6" s="4" customFormat="1">
      <c r="A304" s="3"/>
      <c r="B304" s="2"/>
      <c r="C304" s="11"/>
      <c r="D304"/>
      <c r="F304" s="92"/>
    </row>
    <row r="305" spans="1:6" s="4" customFormat="1">
      <c r="A305" s="3"/>
      <c r="B305" s="2"/>
      <c r="C305" s="11"/>
      <c r="D305"/>
      <c r="F305" s="92"/>
    </row>
    <row r="306" spans="1:6" s="4" customFormat="1">
      <c r="A306" s="3"/>
      <c r="B306" s="2"/>
      <c r="C306" s="11"/>
      <c r="D306"/>
      <c r="F306" s="92"/>
    </row>
    <row r="307" spans="1:6" s="4" customFormat="1">
      <c r="A307" s="3"/>
      <c r="B307" s="2"/>
      <c r="C307" s="11"/>
      <c r="D307"/>
      <c r="F307" s="92"/>
    </row>
  </sheetData>
  <mergeCells count="12">
    <mergeCell ref="G89:I89"/>
    <mergeCell ref="B5:I6"/>
    <mergeCell ref="G9:I9"/>
    <mergeCell ref="G11:I11"/>
    <mergeCell ref="B18:C18"/>
    <mergeCell ref="A20:C20"/>
    <mergeCell ref="G20:I20"/>
    <mergeCell ref="K58:K59"/>
    <mergeCell ref="A22:C22"/>
    <mergeCell ref="D22:F22"/>
    <mergeCell ref="B53:C53"/>
    <mergeCell ref="B55:C55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  <rowBreaks count="3" manualBreakCount="3">
    <brk id="52" min="1" max="8" man="1"/>
    <brk id="103" min="1" max="30" man="1"/>
    <brk id="104" min="1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Izmjene i dopune Fin.plana 2022</vt:lpstr>
      <vt:lpstr>'Izmjene i dopune Fin.plana 2022'!Print_Area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Gordana Puđa</cp:lastModifiedBy>
  <cp:lastPrinted>2022-12-16T07:40:41Z</cp:lastPrinted>
  <dcterms:created xsi:type="dcterms:W3CDTF">2013-10-16T09:23:17Z</dcterms:created>
  <dcterms:modified xsi:type="dcterms:W3CDTF">2022-12-16T08:35:03Z</dcterms:modified>
</cp:coreProperties>
</file>